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m19ps\Desktop\Human Resources Home\"/>
    </mc:Choice>
  </mc:AlternateContent>
  <bookViews>
    <workbookView xWindow="0" yWindow="450" windowWidth="25590" windowHeight="14190" activeTab="2"/>
  </bookViews>
  <sheets>
    <sheet name="Instructions" sheetId="2" r:id="rId1"/>
    <sheet name="Example" sheetId="4" r:id="rId2"/>
    <sheet name="Template" sheetId="1" r:id="rId3"/>
    <sheet name="Sheet1" sheetId="5" r:id="rId4"/>
  </sheets>
  <calcPr calcId="162913"/>
</workbook>
</file>

<file path=xl/calcChain.xml><?xml version="1.0" encoding="utf-8"?>
<calcChain xmlns="http://schemas.openxmlformats.org/spreadsheetml/2006/main">
  <c r="L36" i="1" l="1"/>
  <c r="G36" i="1"/>
  <c r="F31" i="1"/>
  <c r="F17" i="1"/>
  <c r="F24" i="1"/>
  <c r="F21" i="1"/>
  <c r="E15" i="1"/>
  <c r="F9" i="1"/>
  <c r="G44" i="1" l="1"/>
  <c r="G42" i="1"/>
  <c r="G47" i="1"/>
  <c r="G43" i="1"/>
  <c r="G41" i="1"/>
  <c r="G40" i="1"/>
  <c r="G38" i="1"/>
  <c r="G39" i="1"/>
  <c r="G46" i="1"/>
  <c r="L43" i="1"/>
  <c r="L44" i="1"/>
  <c r="L45" i="1"/>
  <c r="L46" i="1"/>
  <c r="L47" i="1"/>
  <c r="L37" i="1"/>
  <c r="L38" i="1"/>
  <c r="L39" i="1"/>
  <c r="L40" i="1"/>
  <c r="L41" i="1"/>
  <c r="L42" i="1"/>
  <c r="L34" i="1"/>
  <c r="L35" i="1"/>
  <c r="G35" i="1"/>
  <c r="L33" i="1"/>
  <c r="L32" i="1"/>
  <c r="G32" i="1"/>
  <c r="L30" i="1"/>
  <c r="L27" i="1"/>
  <c r="G27" i="1"/>
  <c r="L25" i="1"/>
  <c r="G25" i="1"/>
  <c r="L20" i="1"/>
  <c r="K21" i="1"/>
  <c r="E19" i="1"/>
  <c r="L19" i="1" s="1"/>
  <c r="L21" i="1" s="1"/>
  <c r="L12" i="1"/>
  <c r="G12" i="1"/>
  <c r="L11" i="1"/>
  <c r="K9" i="1"/>
  <c r="L8" i="1"/>
  <c r="G11" i="1"/>
  <c r="E8" i="1"/>
  <c r="G37" i="1" l="1"/>
  <c r="E23" i="1"/>
  <c r="E22" i="1"/>
  <c r="E16" i="1"/>
  <c r="L16" i="1" s="1"/>
  <c r="G45" i="1"/>
  <c r="G34" i="1"/>
  <c r="G33" i="1"/>
  <c r="G28" i="1"/>
  <c r="G26" i="1"/>
  <c r="G14" i="1"/>
  <c r="G13" i="1"/>
  <c r="E17" i="1" l="1"/>
  <c r="G17" i="1" s="1"/>
  <c r="I7" i="1"/>
  <c r="E31" i="1" l="1"/>
  <c r="G31" i="1" s="1"/>
  <c r="L29" i="1"/>
  <c r="L31" i="1" s="1"/>
  <c r="L13" i="1" l="1"/>
  <c r="E24" i="1"/>
  <c r="G24" i="1" s="1"/>
  <c r="L23" i="1"/>
  <c r="L22" i="1"/>
  <c r="L28" i="1"/>
  <c r="L26" i="1"/>
  <c r="L15" i="1"/>
  <c r="L17" i="1" s="1"/>
  <c r="L14" i="1"/>
  <c r="L7" i="1"/>
  <c r="L9" i="1" s="1"/>
  <c r="J7" i="1"/>
  <c r="E9" i="1"/>
  <c r="G9" i="1" s="1"/>
  <c r="N14" i="4"/>
  <c r="H16" i="4"/>
  <c r="I16" i="4"/>
  <c r="J16" i="4"/>
  <c r="K16" i="4"/>
  <c r="L16" i="4"/>
  <c r="M16" i="4"/>
  <c r="E16" i="4"/>
  <c r="N16" i="4" s="1"/>
  <c r="N15" i="4"/>
  <c r="N13" i="4"/>
  <c r="M11" i="4"/>
  <c r="L11" i="4"/>
  <c r="K11" i="4"/>
  <c r="J11" i="4"/>
  <c r="I11" i="4"/>
  <c r="H11" i="4"/>
  <c r="E11" i="4"/>
  <c r="N10" i="4"/>
  <c r="N9" i="4"/>
  <c r="N8" i="4"/>
  <c r="L24" i="1" l="1"/>
  <c r="N11" i="4"/>
  <c r="E21" i="1"/>
  <c r="G21" i="1" s="1"/>
  <c r="J9" i="1"/>
  <c r="J11" i="1" s="1"/>
  <c r="I9" i="1"/>
  <c r="J12" i="1" l="1"/>
  <c r="J13" i="1" s="1"/>
  <c r="I14" i="1" l="1"/>
  <c r="J14" i="1"/>
  <c r="J23" i="1"/>
  <c r="J24" i="1" s="1"/>
  <c r="I23" i="1"/>
  <c r="I24" i="1" s="1"/>
  <c r="I44" i="1"/>
  <c r="I36" i="1"/>
  <c r="J38" i="1"/>
  <c r="J36" i="1"/>
  <c r="I16" i="1"/>
  <c r="J16" i="1"/>
  <c r="J41" i="1"/>
  <c r="J47" i="1"/>
  <c r="J17" i="1"/>
  <c r="I30" i="1"/>
  <c r="J30" i="1"/>
  <c r="I43" i="1"/>
  <c r="I37" i="1"/>
  <c r="I42" i="1"/>
  <c r="J29" i="1"/>
  <c r="J31" i="1"/>
  <c r="I41" i="1"/>
  <c r="I47" i="1"/>
  <c r="I32" i="1"/>
  <c r="I39" i="1"/>
  <c r="J33" i="1"/>
  <c r="J44" i="1"/>
  <c r="I19" i="1"/>
  <c r="I21" i="1"/>
  <c r="I29" i="1"/>
  <c r="I31" i="1"/>
  <c r="I26" i="1"/>
  <c r="I34" i="1"/>
  <c r="I35" i="1"/>
  <c r="I17" i="1"/>
  <c r="J28" i="1"/>
  <c r="J20" i="1"/>
  <c r="J27" i="1"/>
  <c r="I15" i="1"/>
  <c r="I28" i="1"/>
  <c r="I20" i="1"/>
  <c r="I27" i="1"/>
  <c r="J42" i="1"/>
  <c r="J37" i="1"/>
  <c r="J43" i="1"/>
  <c r="J19" i="1"/>
  <c r="J21" i="1"/>
  <c r="J32" i="1"/>
  <c r="J39" i="1"/>
  <c r="I25" i="1"/>
  <c r="I33" i="1"/>
  <c r="I38" i="1"/>
  <c r="J25" i="1"/>
  <c r="J15" i="1"/>
  <c r="J26" i="1"/>
  <c r="J34" i="1"/>
  <c r="J35" i="1"/>
</calcChain>
</file>

<file path=xl/sharedStrings.xml><?xml version="1.0" encoding="utf-8"?>
<sst xmlns="http://schemas.openxmlformats.org/spreadsheetml/2006/main" count="192" uniqueCount="128">
  <si>
    <t>Name</t>
  </si>
  <si>
    <t>Position</t>
  </si>
  <si>
    <t>Institution Code:</t>
  </si>
  <si>
    <t>Institution Name:</t>
  </si>
  <si>
    <t>Cash Bonuses</t>
  </si>
  <si>
    <t>Car Allowance</t>
  </si>
  <si>
    <t>Housing Allowance</t>
  </si>
  <si>
    <t>Other</t>
  </si>
  <si>
    <t>Practice Plan Benefits</t>
  </si>
  <si>
    <t>Total Compensation</t>
  </si>
  <si>
    <t>Completing the Form</t>
  </si>
  <si>
    <t>General Information</t>
  </si>
  <si>
    <t>The following numbered items correspond to numbers on the form.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</si>
  <si>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</si>
  <si>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</si>
  <si>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</si>
  <si>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</si>
  <si>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</si>
  <si>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</si>
  <si>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</si>
  <si>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</si>
  <si>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</si>
  <si>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</si>
  <si>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</si>
  <si>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K</t>
  </si>
  <si>
    <t>M</t>
  </si>
  <si>
    <t>Funding Source</t>
  </si>
  <si>
    <t>Joe Smith</t>
  </si>
  <si>
    <t>Chancellor</t>
  </si>
  <si>
    <t>General Revenue</t>
  </si>
  <si>
    <t>Other E&amp; G Income</t>
  </si>
  <si>
    <t>Designated</t>
  </si>
  <si>
    <t>Total</t>
  </si>
  <si>
    <t>Ann Smith</t>
  </si>
  <si>
    <t>Vice Chancellor</t>
  </si>
  <si>
    <t>Lone Star University</t>
  </si>
  <si>
    <t>Revolving Funds</t>
  </si>
  <si>
    <t>Compensation was provided to reimburse for utility expenditures.</t>
  </si>
  <si>
    <t>Explanation / Comments</t>
  </si>
  <si>
    <t>Columns A- B: Fill in appropriate information.</t>
  </si>
  <si>
    <t>All institutions of higher education, including a system office shall complete this form.</t>
  </si>
  <si>
    <t>Column C: Provide the funding source(s) / method of finance for each category (Columns D, F-L) used to compensate each person.  Note: If more than one funding source is used in a category, list all funding sources separately. (See example)</t>
  </si>
  <si>
    <t>Example</t>
  </si>
  <si>
    <t>Non-Cash Compensation</t>
  </si>
  <si>
    <t>Column L: Add the amounts in Columns D &amp; F through K.</t>
  </si>
  <si>
    <t>Columns F- K: Fill in appropriate information.  For Columns K &amp; L, provide the details of any benefits given in Column M.</t>
  </si>
  <si>
    <t>Column M: Provide any comments or explanation that you believe are necessary.  In addition, provide details of the benefits provided in Columns K &amp; L.</t>
  </si>
  <si>
    <t>Nonsalary Benefits FY 2006</t>
  </si>
  <si>
    <t>Percentage Salary Increase Over FY 2005</t>
  </si>
  <si>
    <t>Salary (09/01/05)</t>
  </si>
  <si>
    <t>Column D: Report the annual salary of the person holding the position as of September 1, 2004.</t>
  </si>
  <si>
    <r>
      <t xml:space="preserve">Column E: Provide the percentage salary increase based on the difference between the annual salary reported in Column D and the beginning annual salary of the person who occupied this same position during the previous fiscal year. </t>
    </r>
    <r>
      <rPr>
        <i/>
        <sz val="11"/>
        <rFont val="Times New Roman"/>
        <family val="1"/>
      </rPr>
      <t xml:space="preserve">(Note: This is the salary on the first day the employee was hired into this position during the previous fiscal year.)  </t>
    </r>
    <r>
      <rPr>
        <sz val="11"/>
        <rFont val="Times New Roman"/>
        <family val="1"/>
      </rPr>
      <t>For example, Joe Smith was hired Dec. 1, 2004, with an annual salary of $400,000.  As of September 1, 2005, his salary had increased to $500,000.  Therefore, the increase would be 25% [(500,000/400,000) - 1 = .25].</t>
    </r>
  </si>
  <si>
    <t>President</t>
  </si>
  <si>
    <t>Appropriated</t>
  </si>
  <si>
    <t>Institutional</t>
  </si>
  <si>
    <t>Leo G. Dominguez</t>
  </si>
  <si>
    <t>Director of Human Resources</t>
  </si>
  <si>
    <t>Dean of Arts &amp; Sciences</t>
  </si>
  <si>
    <t>William A. Cloud</t>
  </si>
  <si>
    <t>President Total</t>
  </si>
  <si>
    <t>Michael Corbett</t>
  </si>
  <si>
    <t>Provost &amp; VP for Academic and Student Affairs</t>
  </si>
  <si>
    <t>Assoc VP Total</t>
  </si>
  <si>
    <t>Director of Accounting Services</t>
  </si>
  <si>
    <t>Pamela Pipes</t>
  </si>
  <si>
    <t>*</t>
  </si>
  <si>
    <t>David Gibson</t>
  </si>
  <si>
    <t>William Kibler</t>
  </si>
  <si>
    <t>Director of Financial Aid</t>
  </si>
  <si>
    <t>Vacant</t>
  </si>
  <si>
    <t>James Downing</t>
  </si>
  <si>
    <t>AVP for University Servicess and Dean of Student Life</t>
  </si>
  <si>
    <t>Dean of Library &amp; Info Tech</t>
  </si>
  <si>
    <t>April Aultman-Becker</t>
  </si>
  <si>
    <t>Louis Harveson</t>
  </si>
  <si>
    <t>Director of BRI</t>
  </si>
  <si>
    <t>Director of Institutional Research</t>
  </si>
  <si>
    <t>Director of Museum</t>
  </si>
  <si>
    <t>James Worley</t>
  </si>
  <si>
    <t>VP for External Affairs</t>
  </si>
  <si>
    <t>Director of Small Business Development</t>
  </si>
  <si>
    <t>VP for Enrollment Management</t>
  </si>
  <si>
    <t>Yvonne Realivasquez</t>
  </si>
  <si>
    <t>Registrar</t>
  </si>
  <si>
    <t>Dean of Education and Professional Studies</t>
  </si>
  <si>
    <t>Senior Manager</t>
  </si>
  <si>
    <t xml:space="preserve">Appropriated </t>
  </si>
  <si>
    <t>Alejandra Villalobos-Melendez</t>
  </si>
  <si>
    <t>Director Facilities Planning Construction</t>
  </si>
  <si>
    <t>Jeanne Qvarnstrom</t>
  </si>
  <si>
    <t>Asst VP for Instiutional Effectiveness</t>
  </si>
  <si>
    <t>Director BRI Total</t>
  </si>
  <si>
    <t>Asst VP Inst Effect Total</t>
  </si>
  <si>
    <t>Approved salary increase.</t>
  </si>
  <si>
    <t>VP for Budget &amp; Finance</t>
  </si>
  <si>
    <t>Position Eliminated</t>
  </si>
  <si>
    <t>Allison Harris</t>
  </si>
  <si>
    <t>Staff change</t>
  </si>
  <si>
    <t>Promoted</t>
  </si>
  <si>
    <t>Assoc Provost Grad Studies &amp; Research</t>
  </si>
  <si>
    <t>Assistant Vice President</t>
  </si>
  <si>
    <t>Change in job duties</t>
  </si>
  <si>
    <t>Director of Center for CBBS</t>
  </si>
  <si>
    <t>Jessie Lara</t>
  </si>
  <si>
    <t>Assistant Director (Physical Plant)</t>
  </si>
  <si>
    <t>Victor Romero</t>
  </si>
  <si>
    <t>Mary Bones</t>
  </si>
  <si>
    <t>Karlin Devoll</t>
  </si>
  <si>
    <t>Approved salary changes</t>
  </si>
  <si>
    <t>Executive Director of Administration &amp; Development</t>
  </si>
  <si>
    <t>Director Admissions and Recruiting</t>
  </si>
  <si>
    <t>* Provided University Owned Auto</t>
  </si>
  <si>
    <t xml:space="preserve">Approved salary changes per system office. </t>
  </si>
  <si>
    <t xml:space="preserve">Vacant (Frozen) </t>
  </si>
  <si>
    <t>Sul Ross State University - 2020</t>
  </si>
  <si>
    <t>Percentage Salary Increase Over 9/1/18</t>
  </si>
  <si>
    <t>Salary 09/01/18</t>
  </si>
  <si>
    <t>Salary 09/01/19</t>
  </si>
  <si>
    <t>Nonsalary Benefits FY 2020</t>
  </si>
  <si>
    <t xml:space="preserve"> Provost Total</t>
  </si>
  <si>
    <t>Robert Kinucan</t>
  </si>
  <si>
    <t>Christopher Clifford</t>
  </si>
  <si>
    <t>Barbara Tucker</t>
  </si>
  <si>
    <t>Robert Jacob</t>
  </si>
  <si>
    <t>Athletic Director</t>
  </si>
  <si>
    <t>Assistant Vice President of Administration and Development</t>
  </si>
  <si>
    <t>Corian Ramirez</t>
  </si>
  <si>
    <t>Vacant, FY20 approved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</si>
</sst>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1" x14ac:knownFonts="1">
    <font>
      <sz val="13"/>
      <name val="Times New Roman"/>
    </font>
    <font>
      <sz val="13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4" fillId="0" borderId="0" xfId="0" applyFont="1"/>
    <xf numFmtId="0" fontId="0" fillId="0" borderId="4" xfId="0" applyBorder="1"/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4" fontId="4" fillId="0" borderId="5" xfId="0" applyNumberFormat="1" applyFont="1" applyBorder="1" applyAlignment="1">
      <alignment horizontal="center"/>
    </xf>
    <xf numFmtId="10" fontId="4" fillId="0" borderId="5" xfId="2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0" xfId="0" applyFont="1"/>
    <xf numFmtId="0" fontId="4" fillId="0" borderId="0" xfId="0" applyFont="1" applyAlignment="1">
      <alignment vertical="top" wrapText="1"/>
    </xf>
    <xf numFmtId="10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/>
    </xf>
    <xf numFmtId="10" fontId="4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 vertical="top"/>
    </xf>
    <xf numFmtId="165" fontId="4" fillId="0" borderId="0" xfId="1" applyNumberFormat="1" applyFont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10" fontId="4" fillId="0" borderId="0" xfId="2" applyNumberFormat="1" applyFont="1" applyBorder="1" applyAlignment="1">
      <alignment horizontal="center" vertical="top"/>
    </xf>
    <xf numFmtId="164" fontId="4" fillId="0" borderId="0" xfId="1" applyNumberFormat="1" applyFont="1" applyBorder="1" applyAlignment="1">
      <alignment horizontal="right" vertical="top" wrapText="1"/>
    </xf>
    <xf numFmtId="164" fontId="4" fillId="0" borderId="0" xfId="0" applyNumberFormat="1" applyFont="1" applyAlignment="1">
      <alignment horizontal="right"/>
    </xf>
    <xf numFmtId="165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Alignment="1">
      <alignment horizontal="right" vertical="top"/>
    </xf>
    <xf numFmtId="165" fontId="4" fillId="0" borderId="0" xfId="1" applyNumberFormat="1" applyFont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165" fontId="4" fillId="0" borderId="0" xfId="1" applyNumberFormat="1" applyFont="1" applyAlignment="1">
      <alignment vertical="top" wrapText="1"/>
    </xf>
    <xf numFmtId="165" fontId="4" fillId="0" borderId="0" xfId="1" applyNumberFormat="1" applyFont="1" applyBorder="1" applyAlignment="1">
      <alignment vertical="top"/>
    </xf>
    <xf numFmtId="164" fontId="0" fillId="0" borderId="0" xfId="0" applyNumberFormat="1" applyAlignment="1"/>
    <xf numFmtId="165" fontId="4" fillId="0" borderId="0" xfId="1" applyNumberFormat="1" applyFont="1" applyBorder="1" applyAlignment="1"/>
    <xf numFmtId="164" fontId="4" fillId="0" borderId="0" xfId="0" applyNumberFormat="1" applyFont="1" applyBorder="1" applyAlignment="1"/>
    <xf numFmtId="164" fontId="4" fillId="0" borderId="0" xfId="0" applyNumberFormat="1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wrapText="1"/>
    </xf>
    <xf numFmtId="0" fontId="9" fillId="0" borderId="0" xfId="0" applyFont="1" applyFill="1" applyAlignment="1">
      <alignment vertical="top"/>
    </xf>
    <xf numFmtId="0" fontId="3" fillId="0" borderId="0" xfId="0" applyFont="1" applyBorder="1" applyAlignment="1">
      <alignment horizontal="right" vertical="top"/>
    </xf>
    <xf numFmtId="165" fontId="3" fillId="0" borderId="0" xfId="1" applyNumberFormat="1" applyFont="1" applyBorder="1" applyAlignment="1">
      <alignment vertical="top" wrapText="1"/>
    </xf>
    <xf numFmtId="165" fontId="3" fillId="0" borderId="0" xfId="1" applyNumberFormat="1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top"/>
    </xf>
    <xf numFmtId="10" fontId="4" fillId="0" borderId="0" xfId="2" applyNumberFormat="1" applyFont="1" applyAlignment="1">
      <alignment horizontal="center" vertical="top"/>
    </xf>
    <xf numFmtId="164" fontId="3" fillId="0" borderId="3" xfId="0" applyNumberFormat="1" applyFont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0" fontId="6" fillId="0" borderId="0" xfId="0" applyFont="1" applyAlignment="1"/>
    <xf numFmtId="0" fontId="2" fillId="0" borderId="0" xfId="0" applyFont="1" applyAlignment="1"/>
    <xf numFmtId="164" fontId="3" fillId="0" borderId="0" xfId="1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/>
    <xf numFmtId="165" fontId="4" fillId="2" borderId="0" xfId="1" applyNumberFormat="1" applyFont="1" applyFill="1" applyAlignment="1">
      <alignment vertical="top" wrapText="1"/>
    </xf>
    <xf numFmtId="165" fontId="4" fillId="2" borderId="0" xfId="1" applyNumberFormat="1" applyFont="1" applyFill="1" applyBorder="1" applyAlignment="1">
      <alignment vertical="top"/>
    </xf>
    <xf numFmtId="165" fontId="3" fillId="2" borderId="0" xfId="1" applyNumberFormat="1" applyFont="1" applyFill="1" applyBorder="1" applyAlignment="1">
      <alignment vertical="top" wrapText="1"/>
    </xf>
    <xf numFmtId="165" fontId="3" fillId="2" borderId="0" xfId="1" applyNumberFormat="1" applyFont="1" applyFill="1" applyBorder="1" applyAlignment="1">
      <alignment vertical="top"/>
    </xf>
    <xf numFmtId="165" fontId="4" fillId="2" borderId="0" xfId="1" applyNumberFormat="1" applyFont="1" applyFill="1" applyAlignment="1">
      <alignment horizontal="left" vertical="top" wrapText="1"/>
    </xf>
    <xf numFmtId="165" fontId="4" fillId="2" borderId="0" xfId="1" applyNumberFormat="1" applyFont="1" applyFill="1" applyBorder="1" applyAlignment="1">
      <alignment horizontal="left" vertical="top"/>
    </xf>
    <xf numFmtId="0" fontId="4" fillId="2" borderId="0" xfId="1" applyNumberFormat="1" applyFont="1" applyFill="1" applyAlignment="1">
      <alignment horizontal="center" vertical="top" wrapText="1"/>
    </xf>
    <xf numFmtId="165" fontId="3" fillId="2" borderId="0" xfId="1" applyNumberFormat="1" applyFont="1" applyFill="1" applyAlignment="1">
      <alignment horizontal="left" vertical="top" wrapText="1"/>
    </xf>
    <xf numFmtId="165" fontId="3" fillId="2" borderId="0" xfId="1" applyNumberFormat="1" applyFont="1" applyFill="1" applyBorder="1" applyAlignment="1">
      <alignment horizontal="left" vertical="top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65" fontId="4" fillId="0" borderId="10" xfId="1" applyNumberFormat="1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0" borderId="0" xfId="0" applyFont="1" applyAlignment="1"/>
    <xf numFmtId="0" fontId="0" fillId="0" borderId="0" xfId="0" applyAlignment="1"/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0" fillId="0" borderId="3" xfId="0" applyNumberForma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ColWidth="8.77734375" defaultRowHeight="16.5" x14ac:dyDescent="0.25"/>
  <cols>
    <col min="1" max="1" width="3.21875" customWidth="1"/>
    <col min="2" max="2" width="3.77734375" customWidth="1"/>
    <col min="3" max="3" width="2.77734375" customWidth="1"/>
  </cols>
  <sheetData>
    <row r="1" spans="1:10" x14ac:dyDescent="0.25">
      <c r="A1" s="3" t="s">
        <v>11</v>
      </c>
    </row>
    <row r="2" spans="1:10" x14ac:dyDescent="0.25">
      <c r="B2" s="10" t="s">
        <v>40</v>
      </c>
    </row>
    <row r="4" spans="1:10" x14ac:dyDescent="0.25">
      <c r="A4" s="3" t="s">
        <v>10</v>
      </c>
    </row>
    <row r="5" spans="1:10" x14ac:dyDescent="0.25">
      <c r="B5" s="10" t="s">
        <v>12</v>
      </c>
    </row>
    <row r="6" spans="1:10" ht="15" customHeight="1" x14ac:dyDescent="0.25">
      <c r="C6" s="85" t="s">
        <v>39</v>
      </c>
      <c r="D6" s="86"/>
      <c r="E6" s="86"/>
      <c r="F6" s="86"/>
      <c r="G6" s="86"/>
      <c r="H6" s="86"/>
      <c r="I6" s="86"/>
      <c r="J6" s="86"/>
    </row>
    <row r="7" spans="1:10" ht="45" customHeight="1" x14ac:dyDescent="0.25">
      <c r="C7" s="84" t="s">
        <v>41</v>
      </c>
      <c r="D7" s="87"/>
      <c r="E7" s="87"/>
      <c r="F7" s="87"/>
      <c r="G7" s="87"/>
      <c r="H7" s="87"/>
      <c r="I7" s="87"/>
      <c r="J7" s="87"/>
    </row>
    <row r="8" spans="1:10" ht="30" customHeight="1" x14ac:dyDescent="0.25">
      <c r="C8" s="84" t="s">
        <v>50</v>
      </c>
      <c r="D8" s="87"/>
      <c r="E8" s="87"/>
      <c r="F8" s="87"/>
      <c r="G8" s="87"/>
      <c r="H8" s="87"/>
      <c r="I8" s="87"/>
      <c r="J8" s="87"/>
    </row>
    <row r="9" spans="1:10" ht="99" customHeight="1" x14ac:dyDescent="0.25">
      <c r="C9" s="84" t="s">
        <v>51</v>
      </c>
      <c r="D9" s="87"/>
      <c r="E9" s="87"/>
      <c r="F9" s="87"/>
      <c r="G9" s="87"/>
      <c r="H9" s="87"/>
      <c r="I9" s="87"/>
      <c r="J9" s="87"/>
    </row>
    <row r="10" spans="1:10" ht="30" customHeight="1" x14ac:dyDescent="0.25">
      <c r="C10" s="84" t="s">
        <v>45</v>
      </c>
      <c r="D10" s="87"/>
      <c r="E10" s="87"/>
      <c r="F10" s="87"/>
      <c r="G10" s="87"/>
      <c r="H10" s="87"/>
      <c r="I10" s="87"/>
      <c r="J10" s="87"/>
    </row>
    <row r="11" spans="1:10" x14ac:dyDescent="0.25">
      <c r="C11" s="85" t="s">
        <v>44</v>
      </c>
      <c r="D11" s="86"/>
      <c r="E11" s="86"/>
      <c r="F11" s="86"/>
      <c r="G11" s="86"/>
      <c r="H11" s="86"/>
      <c r="I11" s="86"/>
      <c r="J11" s="86"/>
    </row>
    <row r="12" spans="1:10" ht="30" customHeight="1" x14ac:dyDescent="0.25">
      <c r="C12" s="84" t="s">
        <v>46</v>
      </c>
      <c r="D12" s="87"/>
      <c r="E12" s="87"/>
      <c r="F12" s="87"/>
      <c r="G12" s="87"/>
      <c r="H12" s="87"/>
      <c r="I12" s="87"/>
      <c r="J12" s="87"/>
    </row>
    <row r="13" spans="1:10" x14ac:dyDescent="0.25">
      <c r="C13" s="9"/>
      <c r="D13" s="84"/>
      <c r="E13" s="84"/>
      <c r="F13" s="84"/>
      <c r="G13" s="84"/>
      <c r="H13" s="84"/>
      <c r="I13" s="84"/>
      <c r="J13" s="84"/>
    </row>
  </sheetData>
  <mergeCells count="8">
    <mergeCell ref="D13:J13"/>
    <mergeCell ref="C6:J6"/>
    <mergeCell ref="C7:J7"/>
    <mergeCell ref="C8:J8"/>
    <mergeCell ref="C9:J9"/>
    <mergeCell ref="C10:J10"/>
    <mergeCell ref="C11:J11"/>
    <mergeCell ref="C12:J1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F8" sqref="F8"/>
    </sheetView>
  </sheetViews>
  <sheetFormatPr defaultColWidth="8.77734375" defaultRowHeight="16.5" x14ac:dyDescent="0.25"/>
  <cols>
    <col min="1" max="1" width="17.5546875" customWidth="1"/>
    <col min="2" max="2" width="12.21875" customWidth="1"/>
    <col min="3" max="3" width="15.44140625" customWidth="1"/>
    <col min="4" max="4" width="1.77734375" customWidth="1"/>
    <col min="5" max="5" width="10.5546875" style="14" customWidth="1"/>
    <col min="6" max="6" width="12.21875" style="14" customWidth="1"/>
    <col min="7" max="7" width="1.77734375" customWidth="1"/>
    <col min="11" max="11" width="9.21875" customWidth="1"/>
    <col min="12" max="12" width="10.5546875" customWidth="1"/>
    <col min="13" max="13" width="11.77734375" customWidth="1"/>
    <col min="14" max="14" width="11" customWidth="1"/>
    <col min="15" max="15" width="25.44140625" style="23" customWidth="1"/>
  </cols>
  <sheetData>
    <row r="1" spans="1:15" ht="18.75" x14ac:dyDescent="0.3">
      <c r="A1" s="25" t="s">
        <v>42</v>
      </c>
    </row>
    <row r="3" spans="1:15" x14ac:dyDescent="0.25">
      <c r="A3" s="3" t="s">
        <v>2</v>
      </c>
      <c r="B3">
        <v>706</v>
      </c>
      <c r="C3" s="3" t="s">
        <v>3</v>
      </c>
      <c r="D3" s="92" t="s">
        <v>35</v>
      </c>
      <c r="E3" s="93"/>
      <c r="F3" s="93"/>
      <c r="G3" s="93"/>
      <c r="H3" s="93"/>
    </row>
    <row r="4" spans="1:15" x14ac:dyDescent="0.25">
      <c r="A4" s="3"/>
      <c r="C4" s="3"/>
      <c r="D4" s="3"/>
    </row>
    <row r="5" spans="1:15" ht="17.25" thickBot="1" x14ac:dyDescent="0.3">
      <c r="A5" s="13" t="s">
        <v>13</v>
      </c>
      <c r="B5" s="13" t="s">
        <v>14</v>
      </c>
      <c r="C5" s="13" t="s">
        <v>15</v>
      </c>
      <c r="D5" s="13"/>
      <c r="E5" s="13" t="s">
        <v>16</v>
      </c>
      <c r="F5" s="13" t="s">
        <v>17</v>
      </c>
      <c r="G5" s="13"/>
      <c r="H5" s="13" t="s">
        <v>18</v>
      </c>
      <c r="I5" s="13" t="s">
        <v>19</v>
      </c>
      <c r="J5" s="13" t="s">
        <v>20</v>
      </c>
      <c r="K5" s="13" t="s">
        <v>21</v>
      </c>
      <c r="L5" s="13" t="s">
        <v>22</v>
      </c>
      <c r="M5" s="13" t="s">
        <v>24</v>
      </c>
      <c r="N5" s="13" t="s">
        <v>23</v>
      </c>
      <c r="O5" s="24" t="s">
        <v>25</v>
      </c>
    </row>
    <row r="6" spans="1:15" ht="17.25" customHeight="1" thickBot="1" x14ac:dyDescent="0.3">
      <c r="A6" s="4"/>
      <c r="B6" s="4"/>
      <c r="C6" s="4"/>
      <c r="D6" s="11"/>
      <c r="E6" s="90" t="s">
        <v>49</v>
      </c>
      <c r="F6" s="88" t="s">
        <v>48</v>
      </c>
      <c r="G6" s="6"/>
      <c r="H6" s="94" t="s">
        <v>47</v>
      </c>
      <c r="I6" s="95"/>
      <c r="J6" s="95"/>
      <c r="K6" s="95"/>
      <c r="L6" s="95"/>
      <c r="M6" s="96"/>
      <c r="N6" s="90" t="s">
        <v>9</v>
      </c>
      <c r="O6" s="88" t="s">
        <v>38</v>
      </c>
    </row>
    <row r="7" spans="1:15" ht="44.25" thickBot="1" x14ac:dyDescent="0.3">
      <c r="A7" s="5" t="s">
        <v>0</v>
      </c>
      <c r="B7" s="5" t="s">
        <v>1</v>
      </c>
      <c r="C7" s="8" t="s">
        <v>26</v>
      </c>
      <c r="D7" s="12"/>
      <c r="E7" s="97"/>
      <c r="F7" s="98"/>
      <c r="G7" s="7"/>
      <c r="H7" s="2" t="s">
        <v>4</v>
      </c>
      <c r="I7" s="1" t="s">
        <v>8</v>
      </c>
      <c r="J7" s="1" t="s">
        <v>6</v>
      </c>
      <c r="K7" s="2" t="s">
        <v>5</v>
      </c>
      <c r="L7" s="2" t="s">
        <v>7</v>
      </c>
      <c r="M7" s="2" t="s">
        <v>43</v>
      </c>
      <c r="N7" s="91"/>
      <c r="O7" s="89"/>
    </row>
    <row r="8" spans="1:15" x14ac:dyDescent="0.25">
      <c r="A8" s="10" t="s">
        <v>27</v>
      </c>
      <c r="B8" s="10" t="s">
        <v>28</v>
      </c>
      <c r="C8" s="10" t="s">
        <v>29</v>
      </c>
      <c r="D8" s="10"/>
      <c r="E8" s="15">
        <v>350000</v>
      </c>
      <c r="F8" s="17">
        <v>0.2</v>
      </c>
      <c r="G8" s="10"/>
      <c r="H8" s="15">
        <v>0</v>
      </c>
      <c r="I8" s="15">
        <v>0</v>
      </c>
      <c r="J8" s="15">
        <v>50000</v>
      </c>
      <c r="K8" s="15">
        <v>0</v>
      </c>
      <c r="L8" s="15">
        <v>0</v>
      </c>
      <c r="M8" s="15">
        <v>0</v>
      </c>
      <c r="N8" s="15">
        <f>SUM(H8:M8)+E8</f>
        <v>400000</v>
      </c>
    </row>
    <row r="9" spans="1:15" x14ac:dyDescent="0.25">
      <c r="A9" s="10"/>
      <c r="B9" s="10"/>
      <c r="C9" s="10" t="s">
        <v>30</v>
      </c>
      <c r="D9" s="10"/>
      <c r="E9" s="15">
        <v>0</v>
      </c>
      <c r="F9" s="17">
        <v>0</v>
      </c>
      <c r="G9" s="10"/>
      <c r="H9" s="15">
        <v>20000</v>
      </c>
      <c r="I9" s="15">
        <v>0</v>
      </c>
      <c r="J9" s="15">
        <v>0</v>
      </c>
      <c r="K9" s="15">
        <v>10000</v>
      </c>
      <c r="L9" s="15">
        <v>1000</v>
      </c>
      <c r="M9" s="15">
        <v>0</v>
      </c>
      <c r="N9" s="15">
        <f>SUM(H9:M9)+E9</f>
        <v>31000</v>
      </c>
    </row>
    <row r="10" spans="1:15" x14ac:dyDescent="0.25">
      <c r="A10" s="10"/>
      <c r="B10" s="10"/>
      <c r="C10" s="10" t="s">
        <v>31</v>
      </c>
      <c r="D10" s="10"/>
      <c r="E10" s="15">
        <v>150000</v>
      </c>
      <c r="F10" s="17">
        <v>0.05</v>
      </c>
      <c r="G10" s="10"/>
      <c r="H10" s="15">
        <v>0</v>
      </c>
      <c r="I10" s="15">
        <v>0</v>
      </c>
      <c r="J10" s="15">
        <v>50000</v>
      </c>
      <c r="K10" s="15">
        <v>10000</v>
      </c>
      <c r="L10" s="15">
        <v>1000</v>
      </c>
      <c r="M10" s="15">
        <v>0</v>
      </c>
      <c r="N10" s="15">
        <f>SUM(H10:M10)+E10</f>
        <v>211000</v>
      </c>
    </row>
    <row r="11" spans="1:15" ht="17.25" thickBot="1" x14ac:dyDescent="0.3">
      <c r="A11" s="10"/>
      <c r="B11" s="10"/>
      <c r="C11" s="20" t="s">
        <v>32</v>
      </c>
      <c r="D11" s="10"/>
      <c r="E11" s="21">
        <f>SUM(E8:E10)</f>
        <v>500000</v>
      </c>
      <c r="F11" s="22">
        <v>0.25</v>
      </c>
      <c r="G11" s="10"/>
      <c r="H11" s="21">
        <f t="shared" ref="H11:M11" si="0">SUM(H8:H10)</f>
        <v>20000</v>
      </c>
      <c r="I11" s="21">
        <f t="shared" si="0"/>
        <v>0</v>
      </c>
      <c r="J11" s="21">
        <f t="shared" si="0"/>
        <v>100000</v>
      </c>
      <c r="K11" s="21">
        <f t="shared" si="0"/>
        <v>20000</v>
      </c>
      <c r="L11" s="21">
        <f t="shared" si="0"/>
        <v>2000</v>
      </c>
      <c r="M11" s="21">
        <f t="shared" si="0"/>
        <v>0</v>
      </c>
      <c r="N11" s="21">
        <f>SUM(H11:M11)+E11</f>
        <v>642000</v>
      </c>
    </row>
    <row r="12" spans="1:15" ht="17.25" thickTop="1" x14ac:dyDescent="0.25">
      <c r="A12" s="10"/>
      <c r="B12" s="10"/>
      <c r="C12" s="10"/>
      <c r="D12" s="10"/>
      <c r="E12" s="15"/>
      <c r="F12" s="17"/>
      <c r="G12" s="10"/>
      <c r="H12" s="15"/>
      <c r="I12" s="15"/>
      <c r="J12" s="15"/>
      <c r="K12" s="15"/>
      <c r="L12" s="15"/>
      <c r="M12" s="15"/>
      <c r="N12" s="15"/>
    </row>
    <row r="13" spans="1:15" ht="30" x14ac:dyDescent="0.25">
      <c r="A13" s="10" t="s">
        <v>33</v>
      </c>
      <c r="B13" s="10" t="s">
        <v>34</v>
      </c>
      <c r="C13" s="10" t="s">
        <v>29</v>
      </c>
      <c r="D13" s="10"/>
      <c r="E13" s="15">
        <v>150000</v>
      </c>
      <c r="F13" s="17">
        <v>0.1</v>
      </c>
      <c r="G13" s="10"/>
      <c r="H13" s="15">
        <v>1000</v>
      </c>
      <c r="I13" s="15">
        <v>0</v>
      </c>
      <c r="J13" s="15">
        <v>0</v>
      </c>
      <c r="K13" s="15">
        <v>0</v>
      </c>
      <c r="L13" s="15">
        <v>5000</v>
      </c>
      <c r="M13" s="15">
        <v>0</v>
      </c>
      <c r="N13" s="15">
        <f>SUM(H13:M13)+E13</f>
        <v>156000</v>
      </c>
      <c r="O13" s="23" t="s">
        <v>37</v>
      </c>
    </row>
    <row r="14" spans="1:15" x14ac:dyDescent="0.25">
      <c r="A14" s="10"/>
      <c r="B14" s="10"/>
      <c r="C14" s="10" t="s">
        <v>36</v>
      </c>
      <c r="D14" s="10"/>
      <c r="E14" s="15">
        <v>25000</v>
      </c>
      <c r="F14" s="17">
        <v>0.05</v>
      </c>
      <c r="G14" s="10"/>
      <c r="H14" s="15">
        <v>0</v>
      </c>
      <c r="I14" s="15">
        <v>0</v>
      </c>
      <c r="J14" s="15">
        <v>25000</v>
      </c>
      <c r="K14" s="15">
        <v>5000</v>
      </c>
      <c r="L14" s="15">
        <v>0</v>
      </c>
      <c r="M14" s="15">
        <v>0</v>
      </c>
      <c r="N14" s="15">
        <f>SUM(H14:M14)+E14</f>
        <v>55000</v>
      </c>
    </row>
    <row r="15" spans="1:15" x14ac:dyDescent="0.25">
      <c r="A15" s="10"/>
      <c r="B15" s="10"/>
      <c r="C15" s="10" t="s">
        <v>31</v>
      </c>
      <c r="D15" s="10"/>
      <c r="E15" s="15">
        <v>25000</v>
      </c>
      <c r="F15" s="17">
        <v>0.05</v>
      </c>
      <c r="G15" s="10"/>
      <c r="H15" s="15">
        <v>1000</v>
      </c>
      <c r="I15" s="15">
        <v>0</v>
      </c>
      <c r="J15" s="15">
        <v>25000</v>
      </c>
      <c r="K15" s="15">
        <v>5000</v>
      </c>
      <c r="L15" s="15">
        <v>0</v>
      </c>
      <c r="M15" s="15">
        <v>0</v>
      </c>
      <c r="N15" s="15">
        <f>SUM(H15:M15)+E15</f>
        <v>56000</v>
      </c>
    </row>
    <row r="16" spans="1:15" ht="17.25" thickBot="1" x14ac:dyDescent="0.3">
      <c r="A16" s="10"/>
      <c r="B16" s="10"/>
      <c r="C16" s="20" t="s">
        <v>32</v>
      </c>
      <c r="D16" s="10"/>
      <c r="E16" s="21">
        <f>SUM(E13:E15)</f>
        <v>200000</v>
      </c>
      <c r="F16" s="22">
        <v>0.2</v>
      </c>
      <c r="G16" s="10"/>
      <c r="H16" s="21">
        <f t="shared" ref="H16:M16" si="1">SUM(H13:H15)</f>
        <v>2000</v>
      </c>
      <c r="I16" s="21">
        <f t="shared" si="1"/>
        <v>0</v>
      </c>
      <c r="J16" s="21">
        <f t="shared" si="1"/>
        <v>50000</v>
      </c>
      <c r="K16" s="21">
        <f t="shared" si="1"/>
        <v>10000</v>
      </c>
      <c r="L16" s="21">
        <f t="shared" si="1"/>
        <v>5000</v>
      </c>
      <c r="M16" s="21">
        <f t="shared" si="1"/>
        <v>0</v>
      </c>
      <c r="N16" s="21">
        <f>SUM(H16:M16)+E16</f>
        <v>267000</v>
      </c>
    </row>
    <row r="17" spans="1:14" ht="17.25" thickTop="1" x14ac:dyDescent="0.25">
      <c r="A17" s="10"/>
      <c r="B17" s="10"/>
      <c r="C17" s="10"/>
      <c r="D17" s="10"/>
      <c r="E17" s="16"/>
      <c r="F17" s="17"/>
      <c r="G17" s="10"/>
      <c r="H17" s="16"/>
      <c r="I17" s="16"/>
      <c r="J17" s="16"/>
      <c r="K17" s="16"/>
      <c r="L17" s="16"/>
      <c r="M17" s="16"/>
      <c r="N17" s="16"/>
    </row>
    <row r="18" spans="1:14" x14ac:dyDescent="0.25">
      <c r="A18" s="10"/>
      <c r="B18" s="10"/>
      <c r="C18" s="10"/>
      <c r="D18" s="10"/>
      <c r="E18" s="16"/>
      <c r="F18" s="17"/>
      <c r="G18" s="10"/>
      <c r="H18" s="10"/>
      <c r="I18" s="10"/>
      <c r="J18" s="10"/>
      <c r="K18" s="10"/>
      <c r="L18" s="10"/>
      <c r="M18" s="10"/>
      <c r="N18" s="10"/>
    </row>
    <row r="19" spans="1:14" x14ac:dyDescent="0.25">
      <c r="A19" s="10"/>
      <c r="B19" s="10"/>
      <c r="C19" s="10"/>
      <c r="D19" s="10"/>
      <c r="E19" s="16"/>
      <c r="F19" s="16"/>
      <c r="G19" s="10"/>
      <c r="H19" s="10"/>
      <c r="I19" s="10"/>
      <c r="J19" s="10"/>
      <c r="K19" s="10"/>
      <c r="L19" s="10"/>
      <c r="M19" s="10"/>
      <c r="N19" s="10"/>
    </row>
    <row r="20" spans="1:14" x14ac:dyDescent="0.25">
      <c r="A20" s="10"/>
      <c r="B20" s="10"/>
      <c r="C20" s="10"/>
      <c r="D20" s="10"/>
      <c r="E20" s="16"/>
      <c r="F20" s="16"/>
      <c r="G20" s="10"/>
      <c r="H20" s="10"/>
      <c r="I20" s="10"/>
      <c r="J20" s="10"/>
      <c r="K20" s="10"/>
      <c r="L20" s="10"/>
      <c r="M20" s="10"/>
      <c r="N20" s="10"/>
    </row>
    <row r="21" spans="1:14" x14ac:dyDescent="0.25">
      <c r="A21" s="10"/>
      <c r="B21" s="10"/>
      <c r="C21" s="10"/>
      <c r="D21" s="10"/>
      <c r="E21" s="16"/>
      <c r="F21" s="16"/>
      <c r="G21" s="10"/>
      <c r="H21" s="10"/>
      <c r="I21" s="10"/>
      <c r="J21" s="10"/>
      <c r="K21" s="10"/>
      <c r="L21" s="10"/>
      <c r="M21" s="10"/>
      <c r="N21" s="10"/>
    </row>
    <row r="22" spans="1:14" x14ac:dyDescent="0.25">
      <c r="A22" s="10"/>
      <c r="B22" s="10"/>
      <c r="C22" s="10"/>
      <c r="D22" s="10"/>
      <c r="E22" s="16"/>
      <c r="F22" s="16"/>
      <c r="G22" s="10"/>
      <c r="H22" s="10"/>
      <c r="I22" s="10"/>
      <c r="J22" s="10"/>
      <c r="K22" s="10"/>
      <c r="L22" s="10"/>
      <c r="M22" s="10"/>
      <c r="N22" s="10"/>
    </row>
    <row r="23" spans="1:14" x14ac:dyDescent="0.25">
      <c r="A23" s="10"/>
      <c r="B23" s="10"/>
      <c r="C23" s="10"/>
      <c r="D23" s="10"/>
      <c r="E23" s="16"/>
      <c r="F23" s="16"/>
      <c r="G23" s="10"/>
      <c r="H23" s="10"/>
      <c r="I23" s="10"/>
      <c r="J23" s="10"/>
      <c r="K23" s="10"/>
      <c r="L23" s="10"/>
      <c r="M23" s="10"/>
      <c r="N23" s="10"/>
    </row>
  </sheetData>
  <mergeCells count="6">
    <mergeCell ref="O6:O7"/>
    <mergeCell ref="N6:N7"/>
    <mergeCell ref="D3:H3"/>
    <mergeCell ref="H6:M6"/>
    <mergeCell ref="E6:E7"/>
    <mergeCell ref="F6:F7"/>
  </mergeCells>
  <phoneticPr fontId="0" type="noConversion"/>
  <pageMargins left="0.75" right="0.75" top="1.22" bottom="1" header="0.5" footer="0.5"/>
  <pageSetup scale="63" orientation="landscape" r:id="rId1"/>
  <headerFooter alignWithMargins="0">
    <oddHeader>&amp;C&amp;"Times New Roman,Bold"Higher Education
Administrative Accountability Report
Special Provisions, Sec. 6
FY2004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4"/>
  <sheetViews>
    <sheetView tabSelected="1" zoomScaleNormal="100" workbookViewId="0"/>
  </sheetViews>
  <sheetFormatPr defaultColWidth="8.77734375" defaultRowHeight="16.5" x14ac:dyDescent="0.25"/>
  <cols>
    <col min="1" max="1" width="21.77734375" customWidth="1"/>
    <col min="2" max="2" width="32.5546875" style="52" bestFit="1" customWidth="1"/>
    <col min="3" max="3" width="19.5546875" bestFit="1" customWidth="1"/>
    <col min="4" max="4" width="1.77734375" customWidth="1"/>
    <col min="5" max="6" width="10.5546875" style="47" customWidth="1"/>
    <col min="7" max="7" width="12.21875" style="18" customWidth="1"/>
    <col min="8" max="8" width="1.77734375" customWidth="1"/>
    <col min="9" max="10" width="8.77734375" style="15" customWidth="1"/>
    <col min="11" max="11" width="7.77734375" style="15" customWidth="1"/>
    <col min="12" max="12" width="11.44140625" style="38" customWidth="1"/>
    <col min="13" max="13" width="31" style="23" bestFit="1" customWidth="1"/>
  </cols>
  <sheetData>
    <row r="1" spans="1:14" x14ac:dyDescent="0.25">
      <c r="H1" s="18"/>
      <c r="I1" s="18"/>
      <c r="J1" s="18"/>
      <c r="K1" s="18"/>
      <c r="L1" s="18"/>
    </row>
    <row r="2" spans="1:14" x14ac:dyDescent="0.25">
      <c r="A2" s="3"/>
      <c r="B2" s="51"/>
      <c r="C2" s="3"/>
      <c r="D2" s="67"/>
      <c r="E2" s="67"/>
      <c r="F2" s="71"/>
      <c r="G2" s="67"/>
      <c r="H2" s="67"/>
      <c r="I2" s="18"/>
    </row>
    <row r="3" spans="1:14" x14ac:dyDescent="0.25">
      <c r="A3" s="3" t="s">
        <v>2</v>
      </c>
      <c r="B3" s="70">
        <v>756</v>
      </c>
      <c r="C3" s="3" t="s">
        <v>3</v>
      </c>
      <c r="D3" s="68"/>
      <c r="E3" s="68" t="s">
        <v>114</v>
      </c>
      <c r="F3" s="68"/>
      <c r="G3" s="68"/>
      <c r="H3" s="68"/>
      <c r="I3" s="18"/>
      <c r="J3" s="68"/>
    </row>
    <row r="4" spans="1:14" ht="17.25" thickBot="1" x14ac:dyDescent="0.3">
      <c r="A4" s="3"/>
      <c r="C4" s="3"/>
      <c r="D4" s="44"/>
      <c r="I4" s="18"/>
    </row>
    <row r="5" spans="1:14" s="14" customFormat="1" ht="17.25" customHeight="1" thickBot="1" x14ac:dyDescent="0.3">
      <c r="A5" s="42"/>
      <c r="B5" s="53"/>
      <c r="C5" s="42"/>
      <c r="D5" s="43"/>
      <c r="E5" s="90" t="s">
        <v>116</v>
      </c>
      <c r="F5" s="90" t="s">
        <v>117</v>
      </c>
      <c r="G5" s="102" t="s">
        <v>115</v>
      </c>
      <c r="H5" s="6"/>
      <c r="I5" s="104" t="s">
        <v>118</v>
      </c>
      <c r="J5" s="105"/>
      <c r="K5" s="106"/>
      <c r="L5" s="100" t="s">
        <v>9</v>
      </c>
      <c r="M5" s="88" t="s">
        <v>38</v>
      </c>
    </row>
    <row r="6" spans="1:14" s="14" customFormat="1" ht="30" thickBot="1" x14ac:dyDescent="0.3">
      <c r="A6" s="5" t="s">
        <v>0</v>
      </c>
      <c r="B6" s="54" t="s">
        <v>1</v>
      </c>
      <c r="C6" s="8" t="s">
        <v>26</v>
      </c>
      <c r="D6" s="12"/>
      <c r="E6" s="97"/>
      <c r="F6" s="97"/>
      <c r="G6" s="103"/>
      <c r="H6" s="7"/>
      <c r="I6" s="65" t="s">
        <v>6</v>
      </c>
      <c r="J6" s="66" t="s">
        <v>5</v>
      </c>
      <c r="K6" s="66" t="s">
        <v>7</v>
      </c>
      <c r="L6" s="101"/>
      <c r="M6" s="99"/>
    </row>
    <row r="7" spans="1:14" ht="18" customHeight="1" x14ac:dyDescent="0.25">
      <c r="A7" s="81" t="s">
        <v>67</v>
      </c>
      <c r="B7" s="55" t="s">
        <v>52</v>
      </c>
      <c r="C7" s="28" t="s">
        <v>53</v>
      </c>
      <c r="D7" s="26"/>
      <c r="E7" s="45">
        <v>65945</v>
      </c>
      <c r="F7" s="72">
        <v>65945</v>
      </c>
      <c r="G7" s="27"/>
      <c r="H7" s="26"/>
      <c r="I7" s="76">
        <f>SUM(I5:I6)</f>
        <v>0</v>
      </c>
      <c r="J7" s="76">
        <f>SUM(J5:J6)</f>
        <v>0</v>
      </c>
      <c r="K7" s="77">
        <v>0</v>
      </c>
      <c r="L7" s="37">
        <f>SUM(E7)</f>
        <v>65945</v>
      </c>
      <c r="M7" s="26"/>
    </row>
    <row r="8" spans="1:14" x14ac:dyDescent="0.25">
      <c r="A8" s="82"/>
      <c r="B8" s="56"/>
      <c r="C8" s="34" t="s">
        <v>54</v>
      </c>
      <c r="D8" s="34"/>
      <c r="E8" s="83">
        <f>284948</f>
        <v>284948</v>
      </c>
      <c r="F8" s="73">
        <v>295475</v>
      </c>
      <c r="G8" s="30"/>
      <c r="H8" s="34"/>
      <c r="I8" s="76">
        <v>25000</v>
      </c>
      <c r="J8" s="78" t="s">
        <v>65</v>
      </c>
      <c r="K8" s="77">
        <v>3300</v>
      </c>
      <c r="L8" s="37">
        <f>SUM(E8)+I8+K8</f>
        <v>313248</v>
      </c>
      <c r="M8" s="57" t="s">
        <v>111</v>
      </c>
    </row>
    <row r="9" spans="1:14" x14ac:dyDescent="0.25">
      <c r="A9" s="82"/>
      <c r="B9" s="56"/>
      <c r="C9" s="59" t="s">
        <v>59</v>
      </c>
      <c r="E9" s="60">
        <f>SUM(E7:E8)</f>
        <v>350893</v>
      </c>
      <c r="F9" s="74">
        <f>SUM(F7:F8)</f>
        <v>361420</v>
      </c>
      <c r="G9" s="64">
        <f>(+E9/340663)-1</f>
        <v>3.0029677423142553E-2</v>
      </c>
      <c r="H9" s="34"/>
      <c r="I9" s="79">
        <f>SUM(I7:I8)</f>
        <v>25000</v>
      </c>
      <c r="J9" s="79">
        <f t="shared" ref="J9:J13" si="0">SUM(J7:J8)</f>
        <v>0</v>
      </c>
      <c r="K9" s="80">
        <f>SUM(K7:K8)</f>
        <v>3300</v>
      </c>
      <c r="L9" s="69">
        <f>SUM(L7:L8)</f>
        <v>379193</v>
      </c>
      <c r="M9" s="57" t="s">
        <v>112</v>
      </c>
    </row>
    <row r="10" spans="1:14" x14ac:dyDescent="0.25">
      <c r="A10" s="82"/>
      <c r="B10" s="56"/>
      <c r="C10" s="59"/>
      <c r="E10" s="60"/>
      <c r="F10" s="74"/>
      <c r="G10" s="64"/>
      <c r="H10" s="34"/>
      <c r="I10" s="79"/>
      <c r="J10" s="79"/>
      <c r="K10" s="80"/>
      <c r="L10" s="69"/>
      <c r="M10" s="57"/>
    </row>
    <row r="11" spans="1:14" x14ac:dyDescent="0.25">
      <c r="A11" s="82" t="s">
        <v>120</v>
      </c>
      <c r="B11" s="55" t="s">
        <v>61</v>
      </c>
      <c r="C11" s="34" t="s">
        <v>53</v>
      </c>
      <c r="D11" s="34"/>
      <c r="E11" s="46">
        <v>184907</v>
      </c>
      <c r="F11" s="73">
        <v>205000</v>
      </c>
      <c r="G11" s="64">
        <f>(+E11/181281)-1</f>
        <v>2.0002096193202812E-2</v>
      </c>
      <c r="H11" s="34"/>
      <c r="I11" s="76">
        <v>0</v>
      </c>
      <c r="J11" s="76">
        <f>SUM(J8:J9)</f>
        <v>0</v>
      </c>
      <c r="K11" s="77">
        <v>4320</v>
      </c>
      <c r="L11" s="37">
        <f>SUM(E11)+K11</f>
        <v>189227</v>
      </c>
      <c r="N11" s="64"/>
    </row>
    <row r="12" spans="1:14" x14ac:dyDescent="0.25">
      <c r="A12" s="82" t="s">
        <v>121</v>
      </c>
      <c r="B12" s="56" t="s">
        <v>94</v>
      </c>
      <c r="C12" s="34" t="s">
        <v>53</v>
      </c>
      <c r="D12" s="34"/>
      <c r="E12" s="46">
        <v>173955</v>
      </c>
      <c r="F12" s="73">
        <v>188700</v>
      </c>
      <c r="G12" s="64">
        <f>(+E12/182902)-1</f>
        <v>-4.8916906321417986E-2</v>
      </c>
      <c r="H12" s="34"/>
      <c r="I12" s="76">
        <v>0</v>
      </c>
      <c r="J12" s="76">
        <f>SUM(J9:J11)</f>
        <v>0</v>
      </c>
      <c r="K12" s="77">
        <v>0</v>
      </c>
      <c r="L12" s="37">
        <f>SUM(E12)+K12</f>
        <v>173955</v>
      </c>
      <c r="M12" s="23" t="s">
        <v>97</v>
      </c>
    </row>
    <row r="13" spans="1:14" x14ac:dyDescent="0.25">
      <c r="A13" s="82" t="s">
        <v>69</v>
      </c>
      <c r="B13" s="56" t="s">
        <v>79</v>
      </c>
      <c r="C13" s="34" t="s">
        <v>54</v>
      </c>
      <c r="D13" s="34"/>
      <c r="E13" s="46">
        <v>0</v>
      </c>
      <c r="F13" s="73"/>
      <c r="G13" s="64">
        <f>(+E13/163494)-1</f>
        <v>-1</v>
      </c>
      <c r="H13" s="34"/>
      <c r="I13" s="76">
        <v>0</v>
      </c>
      <c r="J13" s="76">
        <f t="shared" si="0"/>
        <v>0</v>
      </c>
      <c r="K13" s="77">
        <v>0</v>
      </c>
      <c r="L13" s="37">
        <f t="shared" ref="L13:L16" si="1">SUM(E13)</f>
        <v>0</v>
      </c>
      <c r="M13" s="23" t="s">
        <v>95</v>
      </c>
    </row>
    <row r="14" spans="1:14" x14ac:dyDescent="0.25">
      <c r="A14" s="82" t="s">
        <v>96</v>
      </c>
      <c r="B14" s="56" t="s">
        <v>81</v>
      </c>
      <c r="C14" s="34" t="s">
        <v>53</v>
      </c>
      <c r="D14" s="34"/>
      <c r="E14" s="46">
        <v>143520</v>
      </c>
      <c r="F14" s="73">
        <v>146390</v>
      </c>
      <c r="G14" s="64">
        <f>(+E14/143120)-1</f>
        <v>2.7948574622693734E-3</v>
      </c>
      <c r="H14" s="34"/>
      <c r="I14" s="76">
        <f>SUM(I11:I12)</f>
        <v>0</v>
      </c>
      <c r="J14" s="76">
        <f>SUM(J11:J12)</f>
        <v>0</v>
      </c>
      <c r="K14" s="77">
        <v>0</v>
      </c>
      <c r="L14" s="37">
        <f t="shared" si="1"/>
        <v>143520</v>
      </c>
    </row>
    <row r="15" spans="1:14" x14ac:dyDescent="0.25">
      <c r="A15" s="82" t="s">
        <v>69</v>
      </c>
      <c r="B15" s="56" t="s">
        <v>99</v>
      </c>
      <c r="C15" s="34" t="s">
        <v>53</v>
      </c>
      <c r="D15" s="34"/>
      <c r="E15" s="46">
        <f>142024*0.67</f>
        <v>95156.08</v>
      </c>
      <c r="F15" s="73"/>
      <c r="G15" s="64"/>
      <c r="H15" s="34"/>
      <c r="I15" s="76">
        <f ca="1">SUM(I25:I25)</f>
        <v>0</v>
      </c>
      <c r="J15" s="76">
        <f ca="1">SUM(J25:J25)</f>
        <v>0</v>
      </c>
      <c r="K15" s="77">
        <v>0</v>
      </c>
      <c r="L15" s="37">
        <f t="shared" si="1"/>
        <v>95156.08</v>
      </c>
    </row>
    <row r="16" spans="1:14" x14ac:dyDescent="0.25">
      <c r="A16" s="82"/>
      <c r="B16" s="56"/>
      <c r="C16" s="34" t="s">
        <v>54</v>
      </c>
      <c r="D16" s="34"/>
      <c r="E16" s="46">
        <f>142024*0.33</f>
        <v>46867.920000000006</v>
      </c>
      <c r="F16" s="73"/>
      <c r="G16" s="64"/>
      <c r="H16" s="34"/>
      <c r="I16" s="76">
        <f t="shared" ref="I16:J16" ca="1" si="2">SUM(I26:I26)</f>
        <v>0</v>
      </c>
      <c r="J16" s="76">
        <f t="shared" ca="1" si="2"/>
        <v>0</v>
      </c>
      <c r="K16" s="77">
        <v>0</v>
      </c>
      <c r="L16" s="37">
        <f t="shared" si="1"/>
        <v>46867.920000000006</v>
      </c>
    </row>
    <row r="17" spans="1:13" x14ac:dyDescent="0.25">
      <c r="A17" s="82"/>
      <c r="B17" s="56"/>
      <c r="C17" s="59" t="s">
        <v>119</v>
      </c>
      <c r="D17" s="34"/>
      <c r="E17" s="61">
        <f>+E15+E16</f>
        <v>142024</v>
      </c>
      <c r="F17" s="75">
        <f>+F15+F16</f>
        <v>0</v>
      </c>
      <c r="G17" s="64">
        <f>(+E17/130719)-1</f>
        <v>8.648321973087314E-2</v>
      </c>
      <c r="H17" s="34"/>
      <c r="I17" s="76">
        <f t="shared" ref="I17:J17" ca="1" si="3">SUM(I27:I27)</f>
        <v>0</v>
      </c>
      <c r="J17" s="76">
        <f t="shared" ca="1" si="3"/>
        <v>0</v>
      </c>
      <c r="K17" s="77">
        <v>0</v>
      </c>
      <c r="L17" s="69">
        <f>SUM(L15:L16)</f>
        <v>142024</v>
      </c>
    </row>
    <row r="18" spans="1:13" x14ac:dyDescent="0.25">
      <c r="A18" s="82"/>
      <c r="B18" s="56"/>
      <c r="C18" s="59"/>
      <c r="D18" s="34"/>
      <c r="E18" s="61"/>
      <c r="F18" s="75"/>
      <c r="G18" s="64"/>
      <c r="H18" s="34"/>
      <c r="I18" s="76"/>
      <c r="J18" s="76"/>
      <c r="K18" s="77"/>
      <c r="L18" s="69"/>
    </row>
    <row r="19" spans="1:13" ht="25.5" x14ac:dyDescent="0.25">
      <c r="A19" s="82" t="s">
        <v>55</v>
      </c>
      <c r="B19" s="55" t="s">
        <v>71</v>
      </c>
      <c r="C19" s="34" t="s">
        <v>54</v>
      </c>
      <c r="D19" s="34"/>
      <c r="E19" s="46">
        <f>(122632*0.25)+10000</f>
        <v>40658</v>
      </c>
      <c r="F19" s="73">
        <v>40658</v>
      </c>
      <c r="G19" s="30"/>
      <c r="H19" s="34"/>
      <c r="I19" s="76">
        <f ca="1">SUM(I26:I28)</f>
        <v>0</v>
      </c>
      <c r="J19" s="76">
        <f ca="1">SUM(J26:J28)</f>
        <v>0</v>
      </c>
      <c r="K19" s="77">
        <v>780</v>
      </c>
      <c r="L19" s="37">
        <f>SUM(E19)+K19</f>
        <v>41438</v>
      </c>
    </row>
    <row r="20" spans="1:13" x14ac:dyDescent="0.25">
      <c r="A20" s="82"/>
      <c r="B20" s="55"/>
      <c r="C20" s="34" t="s">
        <v>53</v>
      </c>
      <c r="D20" s="34"/>
      <c r="E20" s="46">
        <v>91973</v>
      </c>
      <c r="F20" s="73">
        <v>94627</v>
      </c>
      <c r="G20" s="30"/>
      <c r="H20" s="34"/>
      <c r="I20" s="76">
        <f ca="1">SUM(I28:I28)</f>
        <v>0</v>
      </c>
      <c r="J20" s="76">
        <f ca="1">SUM(J28:J28)</f>
        <v>0</v>
      </c>
      <c r="K20" s="77">
        <v>2340</v>
      </c>
      <c r="L20" s="37">
        <f>SUM(E20)+K20</f>
        <v>94313</v>
      </c>
      <c r="M20" s="23" t="s">
        <v>93</v>
      </c>
    </row>
    <row r="21" spans="1:13" x14ac:dyDescent="0.25">
      <c r="A21" s="82"/>
      <c r="B21" s="55"/>
      <c r="C21" s="59" t="s">
        <v>62</v>
      </c>
      <c r="D21" s="34"/>
      <c r="E21" s="61">
        <f>+E19+E20</f>
        <v>132631</v>
      </c>
      <c r="F21" s="75">
        <f>+F19+F20</f>
        <v>135285</v>
      </c>
      <c r="G21" s="64">
        <f>(+E21/130227)-1</f>
        <v>1.8460073563853818E-2</v>
      </c>
      <c r="H21" s="34"/>
      <c r="I21" s="79">
        <f ca="1">SUM(I19:I20)</f>
        <v>0</v>
      </c>
      <c r="J21" s="79">
        <f ca="1">SUM(J19:J20)</f>
        <v>0</v>
      </c>
      <c r="K21" s="80">
        <f>SUM(K19:K20)</f>
        <v>3120</v>
      </c>
      <c r="L21" s="69">
        <f>SUM(L19:L20)</f>
        <v>135751</v>
      </c>
    </row>
    <row r="22" spans="1:13" x14ac:dyDescent="0.25">
      <c r="A22" s="82" t="s">
        <v>74</v>
      </c>
      <c r="B22" s="56" t="s">
        <v>75</v>
      </c>
      <c r="C22" s="34" t="s">
        <v>53</v>
      </c>
      <c r="D22" s="34"/>
      <c r="E22" s="46">
        <f>19156+19156+38311</f>
        <v>76623</v>
      </c>
      <c r="F22" s="73">
        <v>78156</v>
      </c>
      <c r="G22" s="30"/>
      <c r="H22" s="34"/>
      <c r="I22" s="76">
        <v>0</v>
      </c>
      <c r="J22" s="76">
        <v>0</v>
      </c>
      <c r="K22" s="77">
        <v>0</v>
      </c>
      <c r="L22" s="37">
        <f>SUM(E22)</f>
        <v>76623</v>
      </c>
    </row>
    <row r="23" spans="1:13" x14ac:dyDescent="0.25">
      <c r="A23" s="82"/>
      <c r="B23" s="56"/>
      <c r="C23" s="34" t="s">
        <v>54</v>
      </c>
      <c r="D23" s="34"/>
      <c r="E23" s="46">
        <f>35422+10000</f>
        <v>45422</v>
      </c>
      <c r="F23" s="73">
        <v>45422</v>
      </c>
      <c r="G23" s="30"/>
      <c r="H23" s="34"/>
      <c r="I23" s="76">
        <f>SUM(I22:I22)</f>
        <v>0</v>
      </c>
      <c r="J23" s="76">
        <f>SUM(J22:J22)</f>
        <v>0</v>
      </c>
      <c r="K23" s="77">
        <v>0</v>
      </c>
      <c r="L23" s="37">
        <f>SUM(E23)</f>
        <v>45422</v>
      </c>
    </row>
    <row r="24" spans="1:13" x14ac:dyDescent="0.25">
      <c r="A24" s="82"/>
      <c r="B24" s="56"/>
      <c r="C24" s="59" t="s">
        <v>91</v>
      </c>
      <c r="D24" s="34"/>
      <c r="E24" s="61">
        <f>SUM(E22:E23)</f>
        <v>122045</v>
      </c>
      <c r="F24" s="75">
        <f>SUM(F22:F23)</f>
        <v>123578</v>
      </c>
      <c r="G24" s="64">
        <f>(+E24/120706)-1</f>
        <v>1.109306911006902E-2</v>
      </c>
      <c r="H24" s="34"/>
      <c r="I24" s="79">
        <f>SUM(I23:I23)</f>
        <v>0</v>
      </c>
      <c r="J24" s="79">
        <f>SUM(J23:J23)</f>
        <v>0</v>
      </c>
      <c r="K24" s="80">
        <v>0</v>
      </c>
      <c r="L24" s="69">
        <f>SUM(L22:L23)</f>
        <v>122045</v>
      </c>
      <c r="M24" s="23" t="s">
        <v>93</v>
      </c>
    </row>
    <row r="25" spans="1:13" ht="15" customHeight="1" x14ac:dyDescent="0.25">
      <c r="A25" s="82" t="s">
        <v>66</v>
      </c>
      <c r="B25" s="56" t="s">
        <v>100</v>
      </c>
      <c r="C25" s="34" t="s">
        <v>53</v>
      </c>
      <c r="D25" s="34"/>
      <c r="E25" s="46">
        <v>132000</v>
      </c>
      <c r="F25" s="73">
        <v>134640</v>
      </c>
      <c r="G25" s="64">
        <f>(+E25/114927)-1</f>
        <v>0.14855516980344041</v>
      </c>
      <c r="H25" s="34"/>
      <c r="I25" s="76">
        <f ca="1">SUM(I25:I26)</f>
        <v>0</v>
      </c>
      <c r="J25" s="76">
        <f ca="1">SUM(J25:J26)</f>
        <v>0</v>
      </c>
      <c r="K25" s="77">
        <v>720</v>
      </c>
      <c r="L25" s="37">
        <f>SUM(E25)+K25</f>
        <v>132720</v>
      </c>
      <c r="M25" s="23" t="s">
        <v>98</v>
      </c>
    </row>
    <row r="26" spans="1:13" x14ac:dyDescent="0.25">
      <c r="A26" s="82" t="s">
        <v>70</v>
      </c>
      <c r="B26" s="56" t="s">
        <v>57</v>
      </c>
      <c r="C26" s="34" t="s">
        <v>53</v>
      </c>
      <c r="D26" s="34"/>
      <c r="E26" s="46">
        <v>114228</v>
      </c>
      <c r="F26" s="73">
        <v>116368</v>
      </c>
      <c r="G26" s="64">
        <f>(+E26/112129)-1</f>
        <v>1.8719510563725672E-2</v>
      </c>
      <c r="H26" s="34"/>
      <c r="I26" s="76">
        <f ca="1">SUM(I12:I33)</f>
        <v>0</v>
      </c>
      <c r="J26" s="76">
        <f ca="1">SUM(J12:J33)</f>
        <v>0</v>
      </c>
      <c r="K26" s="77">
        <v>0</v>
      </c>
      <c r="L26" s="37">
        <f>SUM(E26)</f>
        <v>114228</v>
      </c>
      <c r="M26" s="23" t="s">
        <v>93</v>
      </c>
    </row>
    <row r="27" spans="1:13" x14ac:dyDescent="0.25">
      <c r="A27" s="82" t="s">
        <v>73</v>
      </c>
      <c r="B27" s="28" t="s">
        <v>72</v>
      </c>
      <c r="C27" s="34" t="s">
        <v>53</v>
      </c>
      <c r="D27" s="34"/>
      <c r="E27" s="46">
        <v>107973</v>
      </c>
      <c r="F27" s="73">
        <v>109892</v>
      </c>
      <c r="G27" s="64">
        <f>(+E27/106091)-1</f>
        <v>1.7739487798210885E-2</v>
      </c>
      <c r="H27" s="34"/>
      <c r="I27" s="76">
        <f ca="1">SUM(I20:I21)</f>
        <v>0</v>
      </c>
      <c r="J27" s="76">
        <f ca="1">SUM(J20:J21)</f>
        <v>0</v>
      </c>
      <c r="K27" s="77">
        <v>960</v>
      </c>
      <c r="L27" s="37">
        <f>SUM(E27)+K27</f>
        <v>108933</v>
      </c>
      <c r="M27" s="23" t="s">
        <v>93</v>
      </c>
    </row>
    <row r="28" spans="1:13" x14ac:dyDescent="0.25">
      <c r="A28" s="82" t="s">
        <v>122</v>
      </c>
      <c r="B28" s="56" t="s">
        <v>84</v>
      </c>
      <c r="C28" s="34" t="s">
        <v>53</v>
      </c>
      <c r="D28" s="34"/>
      <c r="E28" s="46">
        <v>0</v>
      </c>
      <c r="F28" s="73">
        <v>165000</v>
      </c>
      <c r="G28" s="64">
        <f>(+E28/106467)-1</f>
        <v>-1</v>
      </c>
      <c r="H28" s="34"/>
      <c r="I28" s="76">
        <f ca="1">SUM(I15:I33)</f>
        <v>0</v>
      </c>
      <c r="J28" s="76">
        <f ca="1">SUM(J15:J33)</f>
        <v>0</v>
      </c>
      <c r="K28" s="77">
        <v>0</v>
      </c>
      <c r="L28" s="37">
        <f>SUM(E28)</f>
        <v>0</v>
      </c>
      <c r="M28" s="23" t="s">
        <v>113</v>
      </c>
    </row>
    <row r="29" spans="1:13" ht="15" customHeight="1" x14ac:dyDescent="0.25">
      <c r="A29" s="82" t="s">
        <v>89</v>
      </c>
      <c r="B29" s="56" t="s">
        <v>90</v>
      </c>
      <c r="C29" s="34" t="s">
        <v>53</v>
      </c>
      <c r="D29" s="34"/>
      <c r="E29" s="46">
        <v>62091</v>
      </c>
      <c r="F29" s="73">
        <v>64600</v>
      </c>
      <c r="G29" s="64"/>
      <c r="H29" s="34"/>
      <c r="I29" s="76">
        <f ca="1">SUM(I26:I29)</f>
        <v>0</v>
      </c>
      <c r="J29" s="76">
        <f ca="1">SUM(J26:J29)</f>
        <v>0</v>
      </c>
      <c r="K29" s="77">
        <v>0</v>
      </c>
      <c r="L29" s="37">
        <f>SUM(E29)</f>
        <v>62091</v>
      </c>
    </row>
    <row r="30" spans="1:13" ht="15" customHeight="1" x14ac:dyDescent="0.25">
      <c r="A30" s="82"/>
      <c r="B30" s="56"/>
      <c r="C30" s="34" t="s">
        <v>54</v>
      </c>
      <c r="D30" s="34"/>
      <c r="E30" s="46">
        <v>27580</v>
      </c>
      <c r="F30" s="73">
        <v>27580</v>
      </c>
      <c r="G30" s="64"/>
      <c r="H30" s="34"/>
      <c r="I30" s="76">
        <f ca="1">SUM(I28:I30)</f>
        <v>0</v>
      </c>
      <c r="J30" s="76">
        <f ca="1">SUM(J28:J30)</f>
        <v>0</v>
      </c>
      <c r="K30" s="77">
        <v>0</v>
      </c>
      <c r="L30" s="37">
        <f>SUM(E30)</f>
        <v>27580</v>
      </c>
    </row>
    <row r="31" spans="1:13" x14ac:dyDescent="0.25">
      <c r="A31" s="82"/>
      <c r="B31" s="56"/>
      <c r="C31" s="59" t="s">
        <v>92</v>
      </c>
      <c r="D31" s="34"/>
      <c r="E31" s="61">
        <f>SUM(E29:E30)</f>
        <v>89671</v>
      </c>
      <c r="F31" s="75">
        <f>SUM(F29:F30)</f>
        <v>92180</v>
      </c>
      <c r="G31" s="64">
        <f>(+E31/94481)-1</f>
        <v>-5.0909706713519132E-2</v>
      </c>
      <c r="H31" s="34"/>
      <c r="I31" s="79">
        <f ca="1">SUM(I29:I31)</f>
        <v>0</v>
      </c>
      <c r="J31" s="79">
        <f ca="1">SUM(J29:J31)</f>
        <v>0</v>
      </c>
      <c r="K31" s="80">
        <v>0</v>
      </c>
      <c r="L31" s="69">
        <f>SUM(L29:L30)</f>
        <v>89671</v>
      </c>
      <c r="M31" s="23" t="s">
        <v>101</v>
      </c>
    </row>
    <row r="32" spans="1:13" x14ac:dyDescent="0.25">
      <c r="A32" s="82" t="s">
        <v>58</v>
      </c>
      <c r="B32" s="56" t="s">
        <v>102</v>
      </c>
      <c r="C32" s="34" t="s">
        <v>53</v>
      </c>
      <c r="D32" s="34"/>
      <c r="E32" s="46">
        <v>82231</v>
      </c>
      <c r="F32" s="73">
        <v>83876</v>
      </c>
      <c r="G32" s="64">
        <f>(+E32/80619)-1</f>
        <v>1.9995286470931184E-2</v>
      </c>
      <c r="H32" s="34"/>
      <c r="I32" s="76">
        <f ca="1">SUM(I21:I44)</f>
        <v>0</v>
      </c>
      <c r="J32" s="76">
        <f ca="1">SUM(J21:J44)</f>
        <v>0</v>
      </c>
      <c r="K32" s="77">
        <v>3840</v>
      </c>
      <c r="L32" s="37">
        <f>SUM(E32)+K32</f>
        <v>86071</v>
      </c>
      <c r="M32" s="23" t="s">
        <v>93</v>
      </c>
    </row>
    <row r="33" spans="1:13" x14ac:dyDescent="0.25">
      <c r="A33" s="82" t="s">
        <v>123</v>
      </c>
      <c r="B33" s="56" t="s">
        <v>88</v>
      </c>
      <c r="C33" s="34" t="s">
        <v>53</v>
      </c>
      <c r="D33" s="34"/>
      <c r="E33" s="46">
        <v>82824</v>
      </c>
      <c r="F33" s="73">
        <v>72707</v>
      </c>
      <c r="G33" s="64">
        <f>(+E33/81200)-1</f>
        <v>2.0000000000000018E-2</v>
      </c>
      <c r="H33" s="34"/>
      <c r="I33" s="76">
        <f ca="1">SUM(I25:I33)</f>
        <v>0</v>
      </c>
      <c r="J33" s="76">
        <f ca="1">SUM(J25:J33)</f>
        <v>0</v>
      </c>
      <c r="K33" s="77">
        <v>0</v>
      </c>
      <c r="L33" s="37">
        <f>SUM(E33)+K33</f>
        <v>82824</v>
      </c>
      <c r="M33" s="23" t="s">
        <v>97</v>
      </c>
    </row>
    <row r="34" spans="1:13" ht="15" customHeight="1" x14ac:dyDescent="0.25">
      <c r="A34" s="82" t="s">
        <v>78</v>
      </c>
      <c r="B34" s="58" t="s">
        <v>124</v>
      </c>
      <c r="C34" s="62" t="s">
        <v>54</v>
      </c>
      <c r="D34" s="62"/>
      <c r="E34" s="63">
        <v>81985</v>
      </c>
      <c r="F34" s="73">
        <v>85000</v>
      </c>
      <c r="G34" s="64">
        <f>(+E34/79672)-1</f>
        <v>2.9031529270006962E-2</v>
      </c>
      <c r="H34" s="62"/>
      <c r="I34" s="76">
        <f ca="1">SUM(I26:I44)</f>
        <v>0</v>
      </c>
      <c r="J34" s="76">
        <f ca="1">SUM(J26:J44)</f>
        <v>0</v>
      </c>
      <c r="K34" s="77">
        <v>0</v>
      </c>
      <c r="L34" s="37">
        <f>SUM(E34)+K34</f>
        <v>81985</v>
      </c>
      <c r="M34" s="23" t="s">
        <v>97</v>
      </c>
    </row>
    <row r="35" spans="1:13" x14ac:dyDescent="0.25">
      <c r="A35" s="82" t="s">
        <v>69</v>
      </c>
      <c r="B35" s="52" t="s">
        <v>109</v>
      </c>
      <c r="C35" s="62" t="s">
        <v>53</v>
      </c>
      <c r="E35" s="46">
        <v>79160</v>
      </c>
      <c r="F35" s="73">
        <v>0</v>
      </c>
      <c r="G35" s="64">
        <f>(+E35/74896)-1</f>
        <v>5.6932279427472698E-2</v>
      </c>
      <c r="H35" s="34"/>
      <c r="I35" s="76">
        <f ca="1">SUM(I34:I34)</f>
        <v>0</v>
      </c>
      <c r="J35" s="76">
        <f ca="1">SUM(J34:J34)</f>
        <v>0</v>
      </c>
      <c r="K35" s="77">
        <v>0</v>
      </c>
      <c r="L35" s="37">
        <f>SUM(E35)+K35</f>
        <v>79160</v>
      </c>
    </row>
    <row r="36" spans="1:13" x14ac:dyDescent="0.25">
      <c r="A36" s="82" t="s">
        <v>82</v>
      </c>
      <c r="B36" s="52" t="s">
        <v>125</v>
      </c>
      <c r="C36" s="62" t="s">
        <v>53</v>
      </c>
      <c r="E36" s="46">
        <v>0</v>
      </c>
      <c r="F36" s="73">
        <v>100000</v>
      </c>
      <c r="G36" s="64">
        <f>(+E36/74896)-1</f>
        <v>-1</v>
      </c>
      <c r="H36" s="34"/>
      <c r="I36" s="76">
        <f ca="1">SUM(I35:I35)</f>
        <v>0</v>
      </c>
      <c r="J36" s="76">
        <f ca="1">SUM(J35:J35)</f>
        <v>0</v>
      </c>
      <c r="K36" s="77">
        <v>1920</v>
      </c>
      <c r="L36" s="37">
        <f>SUM(E36)+K36</f>
        <v>1920</v>
      </c>
      <c r="M36" s="23" t="s">
        <v>98</v>
      </c>
    </row>
    <row r="37" spans="1:13" x14ac:dyDescent="0.25">
      <c r="A37" s="82" t="s">
        <v>69</v>
      </c>
      <c r="B37" s="52" t="s">
        <v>80</v>
      </c>
      <c r="C37" s="62" t="s">
        <v>53</v>
      </c>
      <c r="E37" s="46">
        <v>76593</v>
      </c>
      <c r="F37" s="73">
        <v>0</v>
      </c>
      <c r="G37" s="64">
        <f>(+E37/76593)-1</f>
        <v>0</v>
      </c>
      <c r="H37" s="34"/>
      <c r="I37" s="76">
        <f ca="1">SUM(I24:I44)</f>
        <v>0</v>
      </c>
      <c r="J37" s="76">
        <f ca="1">SUM(J24:J44)</f>
        <v>0</v>
      </c>
      <c r="K37" s="77">
        <v>0</v>
      </c>
      <c r="L37" s="37">
        <f t="shared" ref="L37:L47" si="4">SUM(E37)+K37</f>
        <v>76593</v>
      </c>
      <c r="M37" s="23" t="s">
        <v>69</v>
      </c>
    </row>
    <row r="38" spans="1:13" ht="14.25" customHeight="1" x14ac:dyDescent="0.25">
      <c r="A38" s="82" t="s">
        <v>64</v>
      </c>
      <c r="B38" s="56" t="s">
        <v>83</v>
      </c>
      <c r="C38" s="34" t="s">
        <v>53</v>
      </c>
      <c r="D38" s="34"/>
      <c r="E38" s="46">
        <v>71910</v>
      </c>
      <c r="F38" s="73">
        <v>73348</v>
      </c>
      <c r="G38" s="64">
        <f>(+E38/67616)-1</f>
        <v>6.3505679129200132E-2</v>
      </c>
      <c r="H38" s="34"/>
      <c r="I38" s="76">
        <f ca="1">SUM(I33:I33)</f>
        <v>0</v>
      </c>
      <c r="J38" s="76">
        <f ca="1">SUM(J33:J33)</f>
        <v>0</v>
      </c>
      <c r="K38" s="77">
        <v>3600</v>
      </c>
      <c r="L38" s="37">
        <f t="shared" si="4"/>
        <v>75510</v>
      </c>
      <c r="M38" s="23" t="s">
        <v>108</v>
      </c>
    </row>
    <row r="39" spans="1:13" ht="15" customHeight="1" x14ac:dyDescent="0.25">
      <c r="A39" s="82" t="s">
        <v>60</v>
      </c>
      <c r="B39" s="56" t="s">
        <v>68</v>
      </c>
      <c r="C39" s="34" t="s">
        <v>53</v>
      </c>
      <c r="D39" s="34"/>
      <c r="E39" s="46">
        <v>71992</v>
      </c>
      <c r="F39" s="73">
        <v>73432</v>
      </c>
      <c r="G39" s="64">
        <f>(+E39/70580)-1</f>
        <v>2.0005667327855026E-2</v>
      </c>
      <c r="H39" s="34"/>
      <c r="I39" s="76">
        <f ca="1">SUM(I32:I32)</f>
        <v>0</v>
      </c>
      <c r="J39" s="76">
        <f ca="1">SUM(J32:J32)</f>
        <v>0</v>
      </c>
      <c r="K39" s="77">
        <v>1920</v>
      </c>
      <c r="L39" s="37">
        <f t="shared" si="4"/>
        <v>73912</v>
      </c>
      <c r="M39" s="23" t="s">
        <v>93</v>
      </c>
    </row>
    <row r="40" spans="1:13" ht="15" customHeight="1" x14ac:dyDescent="0.25">
      <c r="A40" s="82" t="s">
        <v>126</v>
      </c>
      <c r="B40" s="56" t="s">
        <v>63</v>
      </c>
      <c r="C40" s="34" t="s">
        <v>53</v>
      </c>
      <c r="D40" s="34"/>
      <c r="E40" s="46">
        <v>71446</v>
      </c>
      <c r="F40" s="73">
        <v>80000</v>
      </c>
      <c r="G40" s="64">
        <f>(+E40/70045)-1</f>
        <v>2.0001427653651316E-2</v>
      </c>
      <c r="H40" s="34"/>
      <c r="I40" s="76">
        <v>0</v>
      </c>
      <c r="J40" s="76">
        <v>0</v>
      </c>
      <c r="K40" s="77">
        <v>2160</v>
      </c>
      <c r="L40" s="37">
        <f t="shared" si="4"/>
        <v>73606</v>
      </c>
      <c r="M40" s="23" t="s">
        <v>98</v>
      </c>
    </row>
    <row r="41" spans="1:13" ht="15" customHeight="1" x14ac:dyDescent="0.25">
      <c r="A41" s="82" t="s">
        <v>107</v>
      </c>
      <c r="B41" s="56" t="s">
        <v>56</v>
      </c>
      <c r="C41" s="34" t="s">
        <v>53</v>
      </c>
      <c r="D41" s="34"/>
      <c r="E41" s="46">
        <v>69740</v>
      </c>
      <c r="F41" s="73">
        <v>73035</v>
      </c>
      <c r="G41" s="64">
        <f>(+E41/53709)-1</f>
        <v>0.29847883967305289</v>
      </c>
      <c r="H41" s="34"/>
      <c r="I41" s="76">
        <f ca="1">SUM(I26:I44)</f>
        <v>0</v>
      </c>
      <c r="J41" s="76">
        <f ca="1">SUM(J26:J44)</f>
        <v>0</v>
      </c>
      <c r="K41" s="77">
        <v>1680</v>
      </c>
      <c r="L41" s="37">
        <f t="shared" si="4"/>
        <v>71420</v>
      </c>
    </row>
    <row r="42" spans="1:13" x14ac:dyDescent="0.25">
      <c r="A42" s="82" t="s">
        <v>69</v>
      </c>
      <c r="B42" s="56" t="s">
        <v>85</v>
      </c>
      <c r="C42" s="34" t="s">
        <v>86</v>
      </c>
      <c r="D42" s="34"/>
      <c r="E42" s="46">
        <v>65898</v>
      </c>
      <c r="F42" s="73">
        <v>0</v>
      </c>
      <c r="G42" s="64">
        <f>(+E42/64611)-1</f>
        <v>1.9919208803454547E-2</v>
      </c>
      <c r="H42" s="34"/>
      <c r="I42" s="76">
        <f ca="1">SUM(I37:I37)</f>
        <v>0</v>
      </c>
      <c r="J42" s="76">
        <f ca="1">SUM(J37:J37)</f>
        <v>0</v>
      </c>
      <c r="K42" s="77">
        <v>3540</v>
      </c>
      <c r="L42" s="37">
        <f t="shared" si="4"/>
        <v>69438</v>
      </c>
      <c r="M42" s="23" t="s">
        <v>127</v>
      </c>
    </row>
    <row r="43" spans="1:13" ht="15" customHeight="1" x14ac:dyDescent="0.25">
      <c r="A43" s="82" t="s">
        <v>105</v>
      </c>
      <c r="B43" s="56" t="s">
        <v>104</v>
      </c>
      <c r="C43" s="34" t="s">
        <v>53</v>
      </c>
      <c r="D43" s="34"/>
      <c r="E43" s="46">
        <v>64540</v>
      </c>
      <c r="F43" s="73">
        <v>65831</v>
      </c>
      <c r="G43" s="64">
        <f>(+E43/57522)-1</f>
        <v>0.12200549355029389</v>
      </c>
      <c r="H43" s="34"/>
      <c r="I43" s="76">
        <f ca="1">SUM(I37:I37)</f>
        <v>0</v>
      </c>
      <c r="J43" s="76">
        <f ca="1">SUM(J37:J37)</f>
        <v>0</v>
      </c>
      <c r="K43" s="77">
        <v>2640</v>
      </c>
      <c r="L43" s="37">
        <f t="shared" si="4"/>
        <v>67180</v>
      </c>
      <c r="M43" s="23" t="s">
        <v>98</v>
      </c>
    </row>
    <row r="44" spans="1:13" x14ac:dyDescent="0.25">
      <c r="A44" s="82" t="s">
        <v>106</v>
      </c>
      <c r="B44" s="52" t="s">
        <v>77</v>
      </c>
      <c r="C44" s="62" t="s">
        <v>53</v>
      </c>
      <c r="E44" s="46">
        <v>65000</v>
      </c>
      <c r="F44" s="73">
        <v>64505</v>
      </c>
      <c r="G44" s="64">
        <f>(+E44/56742)-1</f>
        <v>0.14553593458108627</v>
      </c>
      <c r="H44" s="34"/>
      <c r="I44" s="76">
        <f ca="1">SUM(I25:I44)</f>
        <v>0</v>
      </c>
      <c r="J44" s="76">
        <f ca="1">SUM(J25:J44)</f>
        <v>0</v>
      </c>
      <c r="K44" s="77">
        <v>2160</v>
      </c>
      <c r="L44" s="37">
        <f t="shared" si="4"/>
        <v>67160</v>
      </c>
      <c r="M44" s="23" t="s">
        <v>98</v>
      </c>
    </row>
    <row r="45" spans="1:13" x14ac:dyDescent="0.25">
      <c r="A45" s="82" t="s">
        <v>87</v>
      </c>
      <c r="B45" s="56" t="s">
        <v>76</v>
      </c>
      <c r="C45" s="34" t="s">
        <v>53</v>
      </c>
      <c r="D45" s="34"/>
      <c r="E45" s="46">
        <v>64189</v>
      </c>
      <c r="F45" s="73">
        <v>72164</v>
      </c>
      <c r="G45" s="64">
        <f>(+E45/62930)-1</f>
        <v>2.0006356268870151E-2</v>
      </c>
      <c r="H45" s="34"/>
      <c r="I45" s="76">
        <v>0</v>
      </c>
      <c r="J45" s="76">
        <v>0</v>
      </c>
      <c r="K45" s="77">
        <v>240</v>
      </c>
      <c r="L45" s="37">
        <f t="shared" si="4"/>
        <v>64429</v>
      </c>
      <c r="M45" s="23" t="s">
        <v>93</v>
      </c>
    </row>
    <row r="46" spans="1:13" x14ac:dyDescent="0.25">
      <c r="A46" s="82" t="s">
        <v>69</v>
      </c>
      <c r="B46" s="56" t="s">
        <v>110</v>
      </c>
      <c r="C46" s="34" t="s">
        <v>53</v>
      </c>
      <c r="D46" s="34"/>
      <c r="E46" s="46">
        <v>61231</v>
      </c>
      <c r="F46" s="73">
        <v>0</v>
      </c>
      <c r="G46" s="64">
        <f>(+E46/51230)-1</f>
        <v>0.1952176459105992</v>
      </c>
      <c r="H46" s="34"/>
      <c r="I46" s="76">
        <v>0</v>
      </c>
      <c r="J46" s="76">
        <v>0</v>
      </c>
      <c r="K46" s="77">
        <v>0</v>
      </c>
      <c r="L46" s="37">
        <f t="shared" si="4"/>
        <v>61231</v>
      </c>
      <c r="M46" s="23" t="s">
        <v>127</v>
      </c>
    </row>
    <row r="47" spans="1:13" ht="15" customHeight="1" x14ac:dyDescent="0.25">
      <c r="A47" s="82" t="s">
        <v>103</v>
      </c>
      <c r="B47" s="56" t="s">
        <v>104</v>
      </c>
      <c r="C47" s="34" t="s">
        <v>53</v>
      </c>
      <c r="D47" s="34"/>
      <c r="E47" s="46">
        <v>58315</v>
      </c>
      <c r="F47" s="73">
        <v>60833</v>
      </c>
      <c r="G47" s="64">
        <f>(+E47/51974)-1</f>
        <v>0.12200330934698123</v>
      </c>
      <c r="H47" s="34"/>
      <c r="I47" s="76">
        <f ca="1">SUM(I41:I41)</f>
        <v>0</v>
      </c>
      <c r="J47" s="76">
        <f ca="1">SUM(J41:J41)</f>
        <v>0</v>
      </c>
      <c r="K47" s="77">
        <v>2400</v>
      </c>
      <c r="L47" s="37">
        <f t="shared" si="4"/>
        <v>60715</v>
      </c>
    </row>
    <row r="48" spans="1:13" ht="15" customHeight="1" x14ac:dyDescent="0.25">
      <c r="A48" s="28"/>
      <c r="B48" s="56"/>
      <c r="C48" s="34"/>
      <c r="D48" s="34"/>
      <c r="E48" s="46"/>
      <c r="F48" s="46"/>
      <c r="G48" s="30"/>
      <c r="H48" s="34"/>
      <c r="I48" s="33"/>
      <c r="J48" s="33"/>
      <c r="K48" s="33"/>
      <c r="L48" s="39"/>
      <c r="M48" s="26"/>
    </row>
    <row r="49" spans="1:13" ht="15" customHeight="1" x14ac:dyDescent="0.25">
      <c r="A49" s="28"/>
      <c r="B49" s="56"/>
      <c r="C49" s="34"/>
      <c r="D49" s="34"/>
      <c r="E49" s="46"/>
      <c r="F49" s="46"/>
      <c r="G49" s="36"/>
      <c r="H49" s="34"/>
      <c r="I49" s="33"/>
      <c r="J49" s="33"/>
      <c r="K49" s="33"/>
      <c r="L49" s="39"/>
      <c r="M49" s="26"/>
    </row>
    <row r="50" spans="1:13" ht="15" customHeight="1" x14ac:dyDescent="0.25">
      <c r="A50" s="28"/>
      <c r="B50" s="56"/>
      <c r="C50" s="34"/>
      <c r="D50" s="34"/>
      <c r="E50" s="46"/>
      <c r="F50" s="46"/>
      <c r="G50" s="36"/>
      <c r="H50" s="34"/>
      <c r="I50" s="33"/>
      <c r="J50" s="33"/>
      <c r="K50" s="33"/>
      <c r="L50" s="39"/>
      <c r="M50" s="26"/>
    </row>
    <row r="51" spans="1:13" ht="15" customHeight="1" x14ac:dyDescent="0.25">
      <c r="A51" s="28"/>
      <c r="B51" s="56"/>
      <c r="C51" s="34"/>
      <c r="D51" s="34"/>
      <c r="E51" s="46"/>
      <c r="F51" s="46"/>
      <c r="G51" s="30"/>
      <c r="H51" s="34"/>
      <c r="I51" s="33"/>
      <c r="J51" s="32"/>
      <c r="K51" s="33"/>
      <c r="L51" s="39"/>
      <c r="M51" s="26"/>
    </row>
    <row r="52" spans="1:13" ht="15" customHeight="1" x14ac:dyDescent="0.25">
      <c r="A52" s="28"/>
      <c r="B52" s="56"/>
      <c r="C52" s="34"/>
      <c r="D52" s="34"/>
      <c r="E52" s="46"/>
      <c r="F52" s="46"/>
      <c r="G52" s="30"/>
      <c r="H52" s="34"/>
      <c r="I52" s="33"/>
      <c r="J52" s="33"/>
      <c r="K52" s="33"/>
      <c r="L52" s="39"/>
      <c r="M52" s="26"/>
    </row>
    <row r="53" spans="1:13" ht="15" customHeight="1" x14ac:dyDescent="0.25">
      <c r="A53" s="28"/>
      <c r="B53" s="56"/>
      <c r="C53" s="34"/>
      <c r="D53" s="34"/>
      <c r="E53" s="46"/>
      <c r="F53" s="46"/>
      <c r="G53" s="36"/>
      <c r="H53" s="34"/>
      <c r="I53" s="33"/>
      <c r="J53" s="33"/>
      <c r="K53" s="33"/>
      <c r="L53" s="39"/>
      <c r="M53" s="26"/>
    </row>
    <row r="54" spans="1:13" ht="15" customHeight="1" x14ac:dyDescent="0.25">
      <c r="A54" s="28"/>
      <c r="B54" s="56"/>
      <c r="C54" s="34"/>
      <c r="D54" s="34"/>
      <c r="E54" s="46"/>
      <c r="F54" s="46"/>
      <c r="G54" s="36"/>
      <c r="H54" s="34"/>
      <c r="I54" s="33"/>
      <c r="J54" s="33"/>
      <c r="K54" s="33"/>
      <c r="L54" s="39"/>
      <c r="M54" s="26"/>
    </row>
    <row r="55" spans="1:13" ht="15" customHeight="1" x14ac:dyDescent="0.25">
      <c r="A55" s="28"/>
      <c r="B55" s="56"/>
      <c r="C55" s="34"/>
      <c r="D55" s="34"/>
      <c r="E55" s="46"/>
      <c r="F55" s="46"/>
      <c r="G55" s="30"/>
      <c r="H55" s="34"/>
      <c r="I55" s="33"/>
      <c r="J55" s="32"/>
      <c r="K55" s="33"/>
      <c r="L55" s="39"/>
      <c r="M55" s="26"/>
    </row>
    <row r="56" spans="1:13" ht="15" customHeight="1" x14ac:dyDescent="0.25">
      <c r="A56" s="28"/>
      <c r="B56" s="56"/>
      <c r="C56" s="34"/>
      <c r="D56" s="34"/>
      <c r="E56" s="46"/>
      <c r="F56" s="46"/>
      <c r="G56" s="30"/>
      <c r="H56" s="34"/>
      <c r="I56" s="33"/>
      <c r="J56" s="33"/>
      <c r="K56" s="33"/>
      <c r="L56" s="39"/>
      <c r="M56" s="26"/>
    </row>
    <row r="57" spans="1:13" ht="15" customHeight="1" x14ac:dyDescent="0.25">
      <c r="A57" s="28"/>
      <c r="B57" s="56"/>
      <c r="C57" s="34"/>
      <c r="D57" s="34"/>
      <c r="E57" s="46"/>
      <c r="F57" s="46"/>
      <c r="G57" s="36"/>
      <c r="H57" s="34"/>
      <c r="I57" s="33"/>
      <c r="J57" s="33"/>
      <c r="K57" s="33"/>
      <c r="L57" s="39"/>
      <c r="M57" s="26"/>
    </row>
    <row r="58" spans="1:13" ht="15" customHeight="1" x14ac:dyDescent="0.25">
      <c r="A58" s="28"/>
      <c r="B58" s="56"/>
      <c r="C58" s="34"/>
      <c r="D58" s="34"/>
      <c r="E58" s="46"/>
      <c r="F58" s="46"/>
      <c r="G58" s="36"/>
      <c r="H58" s="34"/>
      <c r="I58" s="33"/>
      <c r="J58" s="33"/>
      <c r="K58" s="33"/>
      <c r="L58" s="39"/>
      <c r="M58" s="26"/>
    </row>
    <row r="59" spans="1:13" ht="15" customHeight="1" x14ac:dyDescent="0.25">
      <c r="A59" s="28"/>
      <c r="B59" s="56"/>
      <c r="C59" s="34"/>
      <c r="D59" s="34"/>
      <c r="E59" s="46"/>
      <c r="F59" s="46"/>
      <c r="G59" s="30"/>
      <c r="H59" s="34"/>
      <c r="I59" s="33"/>
      <c r="J59" s="33"/>
      <c r="K59" s="33"/>
      <c r="L59" s="39"/>
      <c r="M59" s="26"/>
    </row>
    <row r="60" spans="1:13" ht="15" customHeight="1" x14ac:dyDescent="0.25">
      <c r="A60" s="28"/>
      <c r="B60" s="56"/>
      <c r="C60" s="34"/>
      <c r="D60" s="34"/>
      <c r="E60" s="46"/>
      <c r="F60" s="46"/>
      <c r="G60" s="30"/>
      <c r="H60" s="34"/>
      <c r="I60" s="33"/>
      <c r="J60" s="33"/>
      <c r="K60" s="33"/>
      <c r="L60" s="39"/>
      <c r="M60" s="26"/>
    </row>
    <row r="61" spans="1:13" ht="15" customHeight="1" x14ac:dyDescent="0.25">
      <c r="A61" s="28"/>
      <c r="B61" s="56"/>
      <c r="C61" s="34"/>
      <c r="D61" s="34"/>
      <c r="E61" s="46"/>
      <c r="F61" s="46"/>
      <c r="G61" s="30"/>
      <c r="H61" s="34"/>
      <c r="I61" s="33"/>
      <c r="J61" s="33"/>
      <c r="K61" s="33"/>
      <c r="L61" s="39"/>
      <c r="M61" s="26"/>
    </row>
    <row r="62" spans="1:13" ht="15" customHeight="1" x14ac:dyDescent="0.25">
      <c r="A62" s="28"/>
      <c r="B62" s="56"/>
      <c r="C62" s="34"/>
      <c r="D62" s="34"/>
      <c r="E62" s="46"/>
      <c r="F62" s="46"/>
      <c r="G62" s="30"/>
      <c r="H62" s="34"/>
      <c r="I62" s="33"/>
      <c r="J62" s="33"/>
      <c r="K62" s="33"/>
      <c r="L62" s="39"/>
      <c r="M62" s="26"/>
    </row>
    <row r="63" spans="1:13" x14ac:dyDescent="0.25">
      <c r="A63" s="28"/>
      <c r="B63" s="56"/>
      <c r="C63" s="34"/>
      <c r="D63" s="34"/>
      <c r="E63" s="46"/>
      <c r="F63" s="46"/>
      <c r="G63" s="30"/>
      <c r="H63" s="34"/>
      <c r="I63" s="33"/>
      <c r="J63" s="33"/>
      <c r="K63" s="33"/>
      <c r="L63" s="40"/>
      <c r="M63" s="26"/>
    </row>
    <row r="64" spans="1:13" x14ac:dyDescent="0.25">
      <c r="A64" s="10"/>
      <c r="C64" s="35"/>
      <c r="D64" s="35"/>
      <c r="E64" s="48"/>
      <c r="F64" s="48"/>
      <c r="G64" s="29"/>
      <c r="H64" s="35"/>
      <c r="I64" s="32"/>
      <c r="J64" s="32"/>
      <c r="K64" s="32"/>
      <c r="L64" s="41"/>
    </row>
    <row r="65" spans="1:12" x14ac:dyDescent="0.25">
      <c r="A65" s="10"/>
      <c r="C65" s="35"/>
      <c r="D65" s="35"/>
      <c r="E65" s="49"/>
      <c r="F65" s="49"/>
      <c r="G65" s="29"/>
      <c r="H65" s="35"/>
      <c r="I65" s="32"/>
      <c r="J65" s="32"/>
      <c r="K65" s="32"/>
      <c r="L65" s="41"/>
    </row>
    <row r="66" spans="1:12" x14ac:dyDescent="0.25">
      <c r="A66" s="10"/>
      <c r="C66" s="35"/>
      <c r="D66" s="35"/>
      <c r="E66" s="49"/>
      <c r="F66" s="49"/>
      <c r="G66" s="29"/>
      <c r="H66" s="35"/>
      <c r="I66" s="32"/>
      <c r="J66" s="32"/>
      <c r="K66" s="32"/>
      <c r="L66" s="41"/>
    </row>
    <row r="67" spans="1:12" x14ac:dyDescent="0.25">
      <c r="A67" s="10"/>
      <c r="C67" s="35"/>
      <c r="D67" s="35"/>
      <c r="E67" s="49"/>
      <c r="F67" s="49"/>
      <c r="G67" s="29"/>
      <c r="H67" s="35"/>
      <c r="I67" s="32"/>
      <c r="J67" s="32"/>
      <c r="K67" s="32"/>
      <c r="L67" s="41"/>
    </row>
    <row r="68" spans="1:12" x14ac:dyDescent="0.25">
      <c r="A68" s="10"/>
      <c r="C68" s="35"/>
      <c r="D68" s="35"/>
      <c r="E68" s="49"/>
      <c r="F68" s="49"/>
      <c r="G68" s="29"/>
      <c r="H68" s="35"/>
      <c r="I68" s="32"/>
      <c r="J68" s="32"/>
      <c r="K68" s="32"/>
      <c r="L68" s="41"/>
    </row>
    <row r="69" spans="1:12" x14ac:dyDescent="0.25">
      <c r="A69" s="10"/>
      <c r="C69" s="35"/>
      <c r="D69" s="35"/>
      <c r="E69" s="49"/>
      <c r="F69" s="49"/>
      <c r="G69" s="29"/>
      <c r="H69" s="35"/>
      <c r="I69" s="32"/>
      <c r="J69" s="32"/>
      <c r="K69" s="32"/>
      <c r="L69" s="41"/>
    </row>
    <row r="70" spans="1:12" x14ac:dyDescent="0.25">
      <c r="A70" s="10"/>
      <c r="C70" s="10"/>
      <c r="D70" s="10"/>
      <c r="E70" s="50"/>
      <c r="F70" s="50"/>
      <c r="G70" s="19"/>
      <c r="H70" s="10"/>
      <c r="I70" s="31"/>
      <c r="J70" s="31"/>
      <c r="K70" s="31"/>
      <c r="L70" s="41"/>
    </row>
    <row r="71" spans="1:12" x14ac:dyDescent="0.25">
      <c r="A71" s="10"/>
      <c r="C71" s="10"/>
      <c r="D71" s="10"/>
      <c r="E71" s="50"/>
      <c r="F71" s="50"/>
      <c r="G71" s="19"/>
      <c r="H71" s="10"/>
      <c r="I71" s="31"/>
      <c r="J71" s="31"/>
      <c r="K71" s="31"/>
    </row>
    <row r="72" spans="1:12" x14ac:dyDescent="0.25">
      <c r="A72" s="10"/>
      <c r="C72" s="10"/>
      <c r="D72" s="10"/>
      <c r="E72" s="50"/>
      <c r="F72" s="50"/>
      <c r="G72" s="19"/>
      <c r="H72" s="10"/>
      <c r="I72" s="31"/>
      <c r="J72" s="31"/>
      <c r="K72" s="31"/>
    </row>
    <row r="73" spans="1:12" x14ac:dyDescent="0.25">
      <c r="A73" s="10"/>
      <c r="C73" s="10"/>
      <c r="D73" s="10"/>
      <c r="E73" s="50"/>
      <c r="F73" s="50"/>
      <c r="G73" s="19"/>
      <c r="H73" s="10"/>
      <c r="I73" s="31"/>
      <c r="J73" s="31"/>
      <c r="K73" s="31"/>
    </row>
    <row r="74" spans="1:12" x14ac:dyDescent="0.25">
      <c r="A74" s="10"/>
      <c r="C74" s="10"/>
      <c r="D74" s="10"/>
      <c r="E74" s="50"/>
      <c r="F74" s="50"/>
      <c r="G74" s="19"/>
      <c r="H74" s="10"/>
      <c r="I74" s="31"/>
      <c r="J74" s="31"/>
      <c r="K74" s="31"/>
    </row>
    <row r="75" spans="1:12" x14ac:dyDescent="0.25">
      <c r="A75" s="10"/>
      <c r="C75" s="10"/>
      <c r="D75" s="10"/>
      <c r="E75" s="50"/>
      <c r="F75" s="50"/>
      <c r="G75" s="19"/>
      <c r="H75" s="10"/>
    </row>
    <row r="76" spans="1:12" x14ac:dyDescent="0.25">
      <c r="A76" s="10"/>
      <c r="C76" s="10"/>
      <c r="D76" s="10"/>
      <c r="E76" s="50"/>
      <c r="F76" s="50"/>
      <c r="G76" s="19"/>
      <c r="H76" s="10"/>
    </row>
    <row r="77" spans="1:12" x14ac:dyDescent="0.25">
      <c r="A77" s="10"/>
      <c r="C77" s="10"/>
      <c r="D77" s="10"/>
      <c r="E77" s="50"/>
      <c r="F77" s="50"/>
      <c r="G77" s="19"/>
      <c r="H77" s="10"/>
    </row>
    <row r="78" spans="1:12" x14ac:dyDescent="0.25">
      <c r="A78" s="10"/>
      <c r="C78" s="10"/>
      <c r="D78" s="10"/>
      <c r="E78" s="50"/>
      <c r="F78" s="50"/>
      <c r="G78" s="19"/>
      <c r="H78" s="10"/>
    </row>
    <row r="79" spans="1:12" x14ac:dyDescent="0.25">
      <c r="A79" s="10"/>
      <c r="C79" s="10"/>
      <c r="D79" s="10"/>
      <c r="E79" s="50"/>
      <c r="F79" s="50"/>
      <c r="G79" s="19"/>
      <c r="H79" s="10"/>
    </row>
    <row r="80" spans="1:12" x14ac:dyDescent="0.25">
      <c r="A80" s="10"/>
      <c r="C80" s="10"/>
      <c r="D80" s="10"/>
      <c r="E80" s="50"/>
      <c r="F80" s="50"/>
      <c r="G80" s="19"/>
      <c r="H80" s="10"/>
    </row>
    <row r="81" spans="1:8" x14ac:dyDescent="0.25">
      <c r="A81" s="10"/>
      <c r="C81" s="10"/>
      <c r="D81" s="10"/>
      <c r="E81" s="50"/>
      <c r="F81" s="50"/>
      <c r="G81" s="19"/>
      <c r="H81" s="10"/>
    </row>
    <row r="82" spans="1:8" x14ac:dyDescent="0.25">
      <c r="A82" s="10"/>
      <c r="C82" s="10"/>
      <c r="D82" s="10"/>
      <c r="E82" s="50"/>
      <c r="F82" s="50"/>
      <c r="G82" s="19"/>
      <c r="H82" s="10"/>
    </row>
    <row r="83" spans="1:8" x14ac:dyDescent="0.25">
      <c r="A83" s="10"/>
      <c r="C83" s="10"/>
      <c r="D83" s="10"/>
      <c r="E83" s="50"/>
      <c r="F83" s="50"/>
      <c r="G83" s="19"/>
      <c r="H83" s="10"/>
    </row>
    <row r="84" spans="1:8" x14ac:dyDescent="0.25">
      <c r="A84" s="10"/>
      <c r="C84" s="10"/>
      <c r="D84" s="10"/>
      <c r="E84" s="50"/>
      <c r="F84" s="50"/>
      <c r="G84" s="19"/>
      <c r="H84" s="10"/>
    </row>
    <row r="85" spans="1:8" x14ac:dyDescent="0.25">
      <c r="A85" s="10"/>
      <c r="C85" s="10"/>
      <c r="D85" s="10"/>
      <c r="E85" s="50"/>
      <c r="F85" s="50"/>
      <c r="G85" s="19"/>
      <c r="H85" s="10"/>
    </row>
    <row r="86" spans="1:8" x14ac:dyDescent="0.25">
      <c r="A86" s="10"/>
      <c r="C86" s="10"/>
      <c r="D86" s="10"/>
      <c r="E86" s="50"/>
      <c r="F86" s="50"/>
      <c r="G86" s="19"/>
      <c r="H86" s="10"/>
    </row>
    <row r="87" spans="1:8" x14ac:dyDescent="0.25">
      <c r="A87" s="10"/>
      <c r="C87" s="10"/>
      <c r="D87" s="10"/>
      <c r="E87" s="50"/>
      <c r="F87" s="50"/>
      <c r="G87" s="19"/>
      <c r="H87" s="10"/>
    </row>
    <row r="88" spans="1:8" x14ac:dyDescent="0.25">
      <c r="A88" s="10"/>
      <c r="C88" s="10"/>
      <c r="D88" s="10"/>
      <c r="E88" s="50"/>
      <c r="F88" s="50"/>
      <c r="G88" s="19"/>
      <c r="H88" s="10"/>
    </row>
    <row r="89" spans="1:8" x14ac:dyDescent="0.25">
      <c r="A89" s="10"/>
      <c r="C89" s="10"/>
      <c r="D89" s="10"/>
      <c r="E89" s="50"/>
      <c r="F89" s="50"/>
      <c r="G89" s="19"/>
      <c r="H89" s="10"/>
    </row>
    <row r="90" spans="1:8" x14ac:dyDescent="0.25">
      <c r="A90" s="10"/>
      <c r="C90" s="10"/>
      <c r="D90" s="10"/>
      <c r="E90" s="50"/>
      <c r="F90" s="50"/>
      <c r="G90" s="19"/>
      <c r="H90" s="10"/>
    </row>
    <row r="91" spans="1:8" x14ac:dyDescent="0.25">
      <c r="A91" s="10"/>
      <c r="C91" s="10"/>
      <c r="D91" s="10"/>
      <c r="E91" s="50"/>
      <c r="F91" s="50"/>
      <c r="G91" s="19"/>
      <c r="H91" s="10"/>
    </row>
    <row r="92" spans="1:8" x14ac:dyDescent="0.25">
      <c r="A92" s="10"/>
      <c r="C92" s="10"/>
      <c r="D92" s="10"/>
      <c r="E92" s="50"/>
      <c r="F92" s="50"/>
      <c r="G92" s="19"/>
      <c r="H92" s="10"/>
    </row>
    <row r="93" spans="1:8" x14ac:dyDescent="0.25">
      <c r="A93" s="10"/>
      <c r="C93" s="10"/>
      <c r="D93" s="10"/>
      <c r="E93" s="50"/>
      <c r="F93" s="50"/>
      <c r="G93" s="19"/>
      <c r="H93" s="10"/>
    </row>
    <row r="94" spans="1:8" x14ac:dyDescent="0.25">
      <c r="A94" s="10"/>
      <c r="C94" s="10"/>
      <c r="D94" s="10"/>
      <c r="E94" s="50"/>
      <c r="F94" s="50"/>
      <c r="G94" s="19"/>
      <c r="H94" s="10"/>
    </row>
    <row r="95" spans="1:8" x14ac:dyDescent="0.25">
      <c r="A95" s="10"/>
      <c r="C95" s="10"/>
      <c r="D95" s="10"/>
      <c r="E95" s="50"/>
      <c r="F95" s="50"/>
      <c r="G95" s="19"/>
      <c r="H95" s="10"/>
    </row>
    <row r="96" spans="1:8" x14ac:dyDescent="0.25">
      <c r="A96" s="10"/>
      <c r="C96" s="10"/>
      <c r="D96" s="10"/>
      <c r="E96" s="50"/>
      <c r="F96" s="50"/>
      <c r="G96" s="19"/>
      <c r="H96" s="10"/>
    </row>
    <row r="97" spans="1:8" x14ac:dyDescent="0.25">
      <c r="A97" s="10"/>
      <c r="C97" s="10"/>
      <c r="D97" s="10"/>
      <c r="E97" s="50"/>
      <c r="F97" s="50"/>
      <c r="G97" s="19"/>
      <c r="H97" s="10"/>
    </row>
    <row r="98" spans="1:8" x14ac:dyDescent="0.25">
      <c r="A98" s="10"/>
      <c r="C98" s="10"/>
      <c r="D98" s="10"/>
      <c r="E98" s="50"/>
      <c r="F98" s="50"/>
      <c r="G98" s="19"/>
      <c r="H98" s="10"/>
    </row>
    <row r="99" spans="1:8" x14ac:dyDescent="0.25">
      <c r="A99" s="10"/>
      <c r="C99" s="10"/>
      <c r="D99" s="10"/>
      <c r="E99" s="50"/>
      <c r="F99" s="50"/>
      <c r="G99" s="19"/>
      <c r="H99" s="10"/>
    </row>
    <row r="100" spans="1:8" x14ac:dyDescent="0.25">
      <c r="A100" s="10"/>
      <c r="C100" s="10"/>
      <c r="D100" s="10"/>
      <c r="E100" s="50"/>
      <c r="F100" s="50"/>
      <c r="G100" s="19"/>
      <c r="H100" s="10"/>
    </row>
    <row r="101" spans="1:8" x14ac:dyDescent="0.25">
      <c r="A101" s="10"/>
      <c r="C101" s="10"/>
      <c r="D101" s="10"/>
      <c r="E101" s="50"/>
      <c r="F101" s="50"/>
      <c r="G101" s="19"/>
      <c r="H101" s="10"/>
    </row>
    <row r="102" spans="1:8" x14ac:dyDescent="0.25">
      <c r="A102" s="10"/>
      <c r="C102" s="10"/>
      <c r="D102" s="10"/>
      <c r="E102" s="50"/>
      <c r="F102" s="50"/>
      <c r="G102" s="19"/>
      <c r="H102" s="10"/>
    </row>
    <row r="103" spans="1:8" x14ac:dyDescent="0.25">
      <c r="A103" s="10"/>
      <c r="C103" s="10"/>
      <c r="D103" s="10"/>
      <c r="E103" s="50"/>
      <c r="F103" s="50"/>
      <c r="G103" s="19"/>
      <c r="H103" s="10"/>
    </row>
    <row r="104" spans="1:8" x14ac:dyDescent="0.25">
      <c r="A104" s="10"/>
      <c r="C104" s="10"/>
      <c r="D104" s="10"/>
      <c r="E104" s="50"/>
      <c r="F104" s="50"/>
      <c r="G104" s="19"/>
      <c r="H104" s="10"/>
    </row>
    <row r="105" spans="1:8" x14ac:dyDescent="0.25">
      <c r="A105" s="10"/>
      <c r="C105" s="10"/>
      <c r="D105" s="10"/>
      <c r="E105" s="50"/>
      <c r="F105" s="50"/>
      <c r="G105" s="19"/>
      <c r="H105" s="10"/>
    </row>
    <row r="106" spans="1:8" x14ac:dyDescent="0.25">
      <c r="A106" s="10"/>
      <c r="C106" s="10"/>
      <c r="D106" s="10"/>
      <c r="E106" s="50"/>
      <c r="F106" s="50"/>
      <c r="G106" s="19"/>
      <c r="H106" s="10"/>
    </row>
    <row r="107" spans="1:8" x14ac:dyDescent="0.25">
      <c r="A107" s="10"/>
      <c r="C107" s="10"/>
      <c r="D107" s="10"/>
      <c r="E107" s="50"/>
      <c r="F107" s="50"/>
      <c r="G107" s="19"/>
      <c r="H107" s="10"/>
    </row>
    <row r="108" spans="1:8" x14ac:dyDescent="0.25">
      <c r="A108" s="10"/>
      <c r="C108" s="10"/>
      <c r="D108" s="10"/>
      <c r="E108" s="50"/>
      <c r="F108" s="50"/>
      <c r="G108" s="19"/>
      <c r="H108" s="10"/>
    </row>
    <row r="109" spans="1:8" x14ac:dyDescent="0.25">
      <c r="A109" s="10"/>
      <c r="C109" s="10"/>
      <c r="D109" s="10"/>
      <c r="E109" s="50"/>
      <c r="F109" s="50"/>
      <c r="G109" s="19"/>
      <c r="H109" s="10"/>
    </row>
    <row r="110" spans="1:8" x14ac:dyDescent="0.25">
      <c r="A110" s="10"/>
      <c r="C110" s="10"/>
      <c r="D110" s="10"/>
      <c r="E110" s="50"/>
      <c r="F110" s="50"/>
      <c r="G110" s="19"/>
      <c r="H110" s="10"/>
    </row>
    <row r="111" spans="1:8" x14ac:dyDescent="0.25">
      <c r="A111" s="10"/>
      <c r="C111" s="10"/>
      <c r="D111" s="10"/>
      <c r="E111" s="50"/>
      <c r="F111" s="50"/>
      <c r="G111" s="19"/>
      <c r="H111" s="10"/>
    </row>
    <row r="112" spans="1:8" x14ac:dyDescent="0.25">
      <c r="A112" s="10"/>
      <c r="C112" s="10"/>
      <c r="D112" s="10"/>
      <c r="E112" s="50"/>
      <c r="F112" s="50"/>
      <c r="G112" s="19"/>
      <c r="H112" s="10"/>
    </row>
    <row r="113" spans="1:8" x14ac:dyDescent="0.25">
      <c r="A113" s="10"/>
      <c r="C113" s="10"/>
      <c r="D113" s="10"/>
      <c r="E113" s="50"/>
      <c r="F113" s="50"/>
      <c r="G113" s="19"/>
      <c r="H113" s="10"/>
    </row>
    <row r="114" spans="1:8" x14ac:dyDescent="0.25">
      <c r="A114" s="10"/>
      <c r="C114" s="10"/>
      <c r="D114" s="10"/>
      <c r="E114" s="50"/>
      <c r="F114" s="50"/>
      <c r="G114" s="19"/>
      <c r="H114" s="10"/>
    </row>
    <row r="115" spans="1:8" x14ac:dyDescent="0.25">
      <c r="A115" s="10"/>
      <c r="C115" s="10"/>
      <c r="D115" s="10"/>
      <c r="E115" s="50"/>
      <c r="F115" s="50"/>
      <c r="G115" s="19"/>
      <c r="H115" s="10"/>
    </row>
    <row r="116" spans="1:8" x14ac:dyDescent="0.25">
      <c r="A116" s="10"/>
      <c r="C116" s="10"/>
      <c r="D116" s="10"/>
      <c r="E116" s="50"/>
      <c r="F116" s="50"/>
      <c r="G116" s="19"/>
      <c r="H116" s="10"/>
    </row>
    <row r="117" spans="1:8" x14ac:dyDescent="0.25">
      <c r="A117" s="10"/>
      <c r="C117" s="10"/>
      <c r="D117" s="10"/>
      <c r="E117" s="50"/>
      <c r="F117" s="50"/>
      <c r="G117" s="19"/>
      <c r="H117" s="10"/>
    </row>
    <row r="118" spans="1:8" x14ac:dyDescent="0.25">
      <c r="A118" s="10"/>
      <c r="C118" s="10"/>
      <c r="D118" s="10"/>
      <c r="E118" s="50"/>
      <c r="F118" s="50"/>
      <c r="G118" s="19"/>
      <c r="H118" s="10"/>
    </row>
    <row r="119" spans="1:8" x14ac:dyDescent="0.25">
      <c r="A119" s="10"/>
      <c r="C119" s="10"/>
      <c r="D119" s="10"/>
      <c r="E119" s="50"/>
      <c r="F119" s="50"/>
      <c r="G119" s="19"/>
      <c r="H119" s="10"/>
    </row>
    <row r="120" spans="1:8" x14ac:dyDescent="0.25">
      <c r="A120" s="10"/>
      <c r="C120" s="10"/>
      <c r="D120" s="10"/>
      <c r="E120" s="50"/>
      <c r="F120" s="50"/>
      <c r="G120" s="19"/>
      <c r="H120" s="10"/>
    </row>
    <row r="121" spans="1:8" x14ac:dyDescent="0.25">
      <c r="A121" s="10"/>
      <c r="C121" s="10"/>
      <c r="D121" s="10"/>
      <c r="E121" s="50"/>
      <c r="F121" s="50"/>
      <c r="G121" s="19"/>
      <c r="H121" s="10"/>
    </row>
    <row r="122" spans="1:8" x14ac:dyDescent="0.25">
      <c r="A122" s="10"/>
      <c r="C122" s="10"/>
      <c r="D122" s="10"/>
      <c r="E122" s="50"/>
      <c r="F122" s="50"/>
      <c r="G122" s="19"/>
      <c r="H122" s="10"/>
    </row>
    <row r="123" spans="1:8" x14ac:dyDescent="0.25">
      <c r="A123" s="10"/>
      <c r="C123" s="10"/>
      <c r="D123" s="10"/>
      <c r="E123" s="50"/>
      <c r="F123" s="50"/>
      <c r="G123" s="19"/>
      <c r="H123" s="10"/>
    </row>
    <row r="124" spans="1:8" x14ac:dyDescent="0.25">
      <c r="A124" s="10"/>
      <c r="C124" s="10"/>
      <c r="D124" s="10"/>
      <c r="E124" s="50"/>
      <c r="F124" s="50"/>
      <c r="G124" s="19"/>
      <c r="H124" s="10"/>
    </row>
    <row r="125" spans="1:8" x14ac:dyDescent="0.25">
      <c r="A125" s="10"/>
      <c r="C125" s="10"/>
      <c r="D125" s="10"/>
      <c r="E125" s="50"/>
      <c r="F125" s="50"/>
      <c r="G125" s="19"/>
      <c r="H125" s="10"/>
    </row>
    <row r="126" spans="1:8" x14ac:dyDescent="0.25">
      <c r="A126" s="10"/>
      <c r="C126" s="10"/>
      <c r="D126" s="10"/>
      <c r="E126" s="50"/>
      <c r="F126" s="50"/>
      <c r="G126" s="19"/>
      <c r="H126" s="10"/>
    </row>
    <row r="127" spans="1:8" x14ac:dyDescent="0.25">
      <c r="A127" s="10"/>
      <c r="C127" s="10"/>
      <c r="D127" s="10"/>
      <c r="E127" s="50"/>
      <c r="F127" s="50"/>
      <c r="G127" s="19"/>
      <c r="H127" s="10"/>
    </row>
    <row r="128" spans="1:8" x14ac:dyDescent="0.25">
      <c r="A128" s="10"/>
      <c r="C128" s="10"/>
      <c r="D128" s="10"/>
      <c r="E128" s="50"/>
      <c r="F128" s="50"/>
      <c r="G128" s="19"/>
      <c r="H128" s="10"/>
    </row>
    <row r="129" spans="1:8" x14ac:dyDescent="0.25">
      <c r="A129" s="10"/>
      <c r="C129" s="10"/>
      <c r="D129" s="10"/>
      <c r="E129" s="50"/>
      <c r="F129" s="50"/>
      <c r="G129" s="19"/>
      <c r="H129" s="10"/>
    </row>
    <row r="130" spans="1:8" x14ac:dyDescent="0.25">
      <c r="A130" s="10"/>
      <c r="C130" s="10"/>
      <c r="D130" s="10"/>
      <c r="E130" s="50"/>
      <c r="F130" s="50"/>
      <c r="G130" s="19"/>
      <c r="H130" s="10"/>
    </row>
    <row r="131" spans="1:8" x14ac:dyDescent="0.25">
      <c r="A131" s="10"/>
      <c r="C131" s="10"/>
      <c r="D131" s="10"/>
      <c r="E131" s="50"/>
      <c r="F131" s="50"/>
      <c r="G131" s="19"/>
      <c r="H131" s="10"/>
    </row>
    <row r="132" spans="1:8" x14ac:dyDescent="0.25">
      <c r="A132" s="10"/>
      <c r="C132" s="10"/>
      <c r="D132" s="10"/>
      <c r="E132" s="50"/>
      <c r="F132" s="50"/>
      <c r="G132" s="19"/>
      <c r="H132" s="10"/>
    </row>
    <row r="133" spans="1:8" x14ac:dyDescent="0.25">
      <c r="A133" s="10"/>
      <c r="C133" s="10"/>
      <c r="D133" s="10"/>
      <c r="E133" s="50"/>
      <c r="F133" s="50"/>
      <c r="G133" s="19"/>
      <c r="H133" s="10"/>
    </row>
    <row r="134" spans="1:8" x14ac:dyDescent="0.25">
      <c r="A134" s="10"/>
      <c r="C134" s="10"/>
      <c r="D134" s="10"/>
      <c r="E134" s="50"/>
      <c r="F134" s="50"/>
      <c r="G134" s="19"/>
      <c r="H134" s="10"/>
    </row>
    <row r="135" spans="1:8" x14ac:dyDescent="0.25">
      <c r="A135" s="10"/>
      <c r="C135" s="10"/>
      <c r="D135" s="10"/>
      <c r="E135" s="50"/>
      <c r="F135" s="50"/>
      <c r="G135" s="19"/>
      <c r="H135" s="10"/>
    </row>
    <row r="136" spans="1:8" x14ac:dyDescent="0.25">
      <c r="A136" s="10"/>
      <c r="C136" s="10"/>
      <c r="D136" s="10"/>
      <c r="E136" s="50"/>
      <c r="F136" s="50"/>
      <c r="G136" s="19"/>
      <c r="H136" s="10"/>
    </row>
    <row r="137" spans="1:8" x14ac:dyDescent="0.25">
      <c r="A137" s="10"/>
      <c r="C137" s="10"/>
      <c r="D137" s="10"/>
      <c r="E137" s="50"/>
      <c r="F137" s="50"/>
      <c r="G137" s="19"/>
      <c r="H137" s="10"/>
    </row>
    <row r="138" spans="1:8" x14ac:dyDescent="0.25">
      <c r="A138" s="10"/>
      <c r="C138" s="10"/>
      <c r="D138" s="10"/>
      <c r="E138" s="50"/>
      <c r="F138" s="50"/>
      <c r="G138" s="19"/>
      <c r="H138" s="10"/>
    </row>
    <row r="139" spans="1:8" x14ac:dyDescent="0.25">
      <c r="A139" s="10"/>
      <c r="C139" s="10"/>
      <c r="D139" s="10"/>
      <c r="E139" s="50"/>
      <c r="F139" s="50"/>
      <c r="G139" s="19"/>
      <c r="H139" s="10"/>
    </row>
    <row r="140" spans="1:8" x14ac:dyDescent="0.25">
      <c r="A140" s="10"/>
      <c r="C140" s="10"/>
      <c r="D140" s="10"/>
      <c r="E140" s="50"/>
      <c r="F140" s="50"/>
      <c r="G140" s="19"/>
      <c r="H140" s="10"/>
    </row>
    <row r="141" spans="1:8" x14ac:dyDescent="0.25">
      <c r="A141" s="10"/>
      <c r="C141" s="10"/>
      <c r="D141" s="10"/>
      <c r="E141" s="50"/>
      <c r="F141" s="50"/>
      <c r="G141" s="19"/>
      <c r="H141" s="10"/>
    </row>
    <row r="142" spans="1:8" x14ac:dyDescent="0.25">
      <c r="A142" s="10"/>
      <c r="C142" s="10"/>
      <c r="D142" s="10"/>
      <c r="E142" s="50"/>
      <c r="F142" s="50"/>
      <c r="G142" s="19"/>
      <c r="H142" s="10"/>
    </row>
    <row r="143" spans="1:8" x14ac:dyDescent="0.25">
      <c r="A143" s="10"/>
      <c r="C143" s="10"/>
      <c r="D143" s="10"/>
      <c r="E143" s="50"/>
      <c r="F143" s="50"/>
      <c r="G143" s="19"/>
      <c r="H143" s="10"/>
    </row>
    <row r="144" spans="1:8" x14ac:dyDescent="0.25">
      <c r="A144" s="10"/>
      <c r="C144" s="10"/>
      <c r="D144" s="10"/>
      <c r="E144" s="50"/>
      <c r="F144" s="50"/>
      <c r="G144" s="19"/>
      <c r="H144" s="10"/>
    </row>
    <row r="145" spans="1:8" x14ac:dyDescent="0.25">
      <c r="A145" s="10"/>
      <c r="C145" s="10"/>
      <c r="D145" s="10"/>
      <c r="E145" s="50"/>
      <c r="F145" s="50"/>
      <c r="G145" s="19"/>
      <c r="H145" s="10"/>
    </row>
    <row r="146" spans="1:8" x14ac:dyDescent="0.25">
      <c r="A146" s="10"/>
      <c r="C146" s="10"/>
      <c r="D146" s="10"/>
      <c r="E146" s="50"/>
      <c r="F146" s="50"/>
      <c r="G146" s="19"/>
      <c r="H146" s="10"/>
    </row>
    <row r="147" spans="1:8" x14ac:dyDescent="0.25">
      <c r="A147" s="10"/>
      <c r="C147" s="10"/>
      <c r="D147" s="10"/>
      <c r="E147" s="50"/>
      <c r="F147" s="50"/>
      <c r="G147" s="19"/>
      <c r="H147" s="10"/>
    </row>
    <row r="148" spans="1:8" x14ac:dyDescent="0.25">
      <c r="A148" s="10"/>
      <c r="C148" s="10"/>
      <c r="D148" s="10"/>
      <c r="E148" s="50"/>
      <c r="F148" s="50"/>
      <c r="G148" s="19"/>
      <c r="H148" s="10"/>
    </row>
    <row r="149" spans="1:8" x14ac:dyDescent="0.25">
      <c r="A149" s="10"/>
      <c r="C149" s="10"/>
      <c r="D149" s="10"/>
      <c r="E149" s="50"/>
      <c r="F149" s="50"/>
      <c r="G149" s="19"/>
      <c r="H149" s="10"/>
    </row>
    <row r="150" spans="1:8" x14ac:dyDescent="0.25">
      <c r="A150" s="10"/>
      <c r="C150" s="10"/>
      <c r="D150" s="10"/>
      <c r="E150" s="50"/>
      <c r="F150" s="50"/>
      <c r="G150" s="19"/>
      <c r="H150" s="10"/>
    </row>
    <row r="151" spans="1:8" x14ac:dyDescent="0.25">
      <c r="A151" s="10"/>
      <c r="C151" s="10"/>
      <c r="D151" s="10"/>
      <c r="E151" s="50"/>
      <c r="F151" s="50"/>
      <c r="G151" s="19"/>
      <c r="H151" s="10"/>
    </row>
    <row r="152" spans="1:8" x14ac:dyDescent="0.25">
      <c r="A152" s="10"/>
      <c r="C152" s="10"/>
      <c r="D152" s="10"/>
      <c r="E152" s="50"/>
      <c r="F152" s="50"/>
      <c r="G152" s="19"/>
      <c r="H152" s="10"/>
    </row>
    <row r="153" spans="1:8" x14ac:dyDescent="0.25">
      <c r="A153" s="10"/>
      <c r="C153" s="10"/>
      <c r="D153" s="10"/>
      <c r="E153" s="50"/>
      <c r="F153" s="50"/>
      <c r="G153" s="19"/>
      <c r="H153" s="10"/>
    </row>
    <row r="154" spans="1:8" x14ac:dyDescent="0.25">
      <c r="A154" s="10"/>
      <c r="C154" s="10"/>
      <c r="D154" s="10"/>
      <c r="E154" s="50"/>
      <c r="F154" s="50"/>
      <c r="G154" s="19"/>
      <c r="H154" s="10"/>
    </row>
    <row r="155" spans="1:8" x14ac:dyDescent="0.25">
      <c r="A155" s="10"/>
      <c r="C155" s="10"/>
      <c r="D155" s="10"/>
      <c r="E155" s="50"/>
      <c r="F155" s="50"/>
      <c r="G155" s="19"/>
      <c r="H155" s="10"/>
    </row>
    <row r="156" spans="1:8" x14ac:dyDescent="0.25">
      <c r="A156" s="10"/>
      <c r="C156" s="10"/>
      <c r="D156" s="10"/>
      <c r="E156" s="50"/>
      <c r="F156" s="50"/>
      <c r="G156" s="19"/>
      <c r="H156" s="10"/>
    </row>
    <row r="157" spans="1:8" x14ac:dyDescent="0.25">
      <c r="A157" s="10"/>
      <c r="C157" s="10"/>
      <c r="D157" s="10"/>
      <c r="E157" s="50"/>
      <c r="F157" s="50"/>
      <c r="G157" s="19"/>
      <c r="H157" s="10"/>
    </row>
    <row r="158" spans="1:8" x14ac:dyDescent="0.25">
      <c r="A158" s="10"/>
      <c r="C158" s="10"/>
      <c r="D158" s="10"/>
      <c r="E158" s="50"/>
      <c r="F158" s="50"/>
      <c r="G158" s="19"/>
      <c r="H158" s="10"/>
    </row>
    <row r="159" spans="1:8" x14ac:dyDescent="0.25">
      <c r="A159" s="10"/>
      <c r="C159" s="10"/>
      <c r="D159" s="10"/>
      <c r="E159" s="50"/>
      <c r="F159" s="50"/>
      <c r="G159" s="19"/>
      <c r="H159" s="10"/>
    </row>
    <row r="160" spans="1:8" x14ac:dyDescent="0.25">
      <c r="A160" s="10"/>
      <c r="C160" s="10"/>
      <c r="D160" s="10"/>
      <c r="E160" s="50"/>
      <c r="F160" s="50"/>
      <c r="G160" s="19"/>
      <c r="H160" s="10"/>
    </row>
    <row r="161" spans="1:8" x14ac:dyDescent="0.25">
      <c r="A161" s="10"/>
      <c r="C161" s="10"/>
      <c r="D161" s="10"/>
      <c r="E161" s="50"/>
      <c r="F161" s="50"/>
      <c r="G161" s="19"/>
      <c r="H161" s="10"/>
    </row>
    <row r="162" spans="1:8" x14ac:dyDescent="0.25">
      <c r="A162" s="10"/>
      <c r="C162" s="10"/>
      <c r="D162" s="10"/>
      <c r="E162" s="50"/>
      <c r="F162" s="50"/>
      <c r="G162" s="19"/>
      <c r="H162" s="10"/>
    </row>
    <row r="163" spans="1:8" x14ac:dyDescent="0.25">
      <c r="A163" s="10"/>
      <c r="C163" s="10"/>
      <c r="D163" s="10"/>
      <c r="E163" s="50"/>
      <c r="F163" s="50"/>
      <c r="G163" s="19"/>
      <c r="H163" s="10"/>
    </row>
    <row r="164" spans="1:8" x14ac:dyDescent="0.25">
      <c r="A164" s="10"/>
      <c r="C164" s="10"/>
      <c r="D164" s="10"/>
      <c r="E164" s="50"/>
      <c r="F164" s="50"/>
      <c r="G164" s="19"/>
      <c r="H164" s="10"/>
    </row>
    <row r="165" spans="1:8" x14ac:dyDescent="0.25">
      <c r="A165" s="10"/>
      <c r="C165" s="10"/>
      <c r="D165" s="10"/>
      <c r="E165" s="50"/>
      <c r="F165" s="50"/>
      <c r="G165" s="19"/>
      <c r="H165" s="10"/>
    </row>
    <row r="166" spans="1:8" x14ac:dyDescent="0.25">
      <c r="A166" s="10"/>
      <c r="C166" s="10"/>
      <c r="D166" s="10"/>
      <c r="E166" s="50"/>
      <c r="F166" s="50"/>
      <c r="G166" s="19"/>
      <c r="H166" s="10"/>
    </row>
    <row r="167" spans="1:8" x14ac:dyDescent="0.25">
      <c r="A167" s="10"/>
      <c r="C167" s="10"/>
      <c r="D167" s="10"/>
      <c r="E167" s="50"/>
      <c r="F167" s="50"/>
      <c r="G167" s="19"/>
      <c r="H167" s="10"/>
    </row>
    <row r="168" spans="1:8" x14ac:dyDescent="0.25">
      <c r="A168" s="10"/>
      <c r="C168" s="10"/>
      <c r="D168" s="10"/>
      <c r="E168" s="50"/>
      <c r="F168" s="50"/>
      <c r="G168" s="19"/>
      <c r="H168" s="10"/>
    </row>
    <row r="169" spans="1:8" x14ac:dyDescent="0.25">
      <c r="A169" s="10"/>
      <c r="C169" s="10"/>
      <c r="D169" s="10"/>
      <c r="E169" s="50"/>
      <c r="F169" s="50"/>
      <c r="G169" s="19"/>
      <c r="H169" s="10"/>
    </row>
    <row r="170" spans="1:8" x14ac:dyDescent="0.25">
      <c r="A170" s="10"/>
      <c r="C170" s="10"/>
      <c r="D170" s="10"/>
      <c r="E170" s="50"/>
      <c r="F170" s="50"/>
      <c r="G170" s="19"/>
      <c r="H170" s="10"/>
    </row>
    <row r="171" spans="1:8" x14ac:dyDescent="0.25">
      <c r="A171" s="10"/>
      <c r="C171" s="10"/>
      <c r="D171" s="10"/>
      <c r="E171" s="50"/>
      <c r="F171" s="50"/>
      <c r="G171" s="19"/>
      <c r="H171" s="10"/>
    </row>
    <row r="172" spans="1:8" x14ac:dyDescent="0.25">
      <c r="A172" s="10"/>
      <c r="C172" s="10"/>
      <c r="D172" s="10"/>
      <c r="E172" s="50"/>
      <c r="F172" s="50"/>
      <c r="G172" s="19"/>
      <c r="H172" s="10"/>
    </row>
    <row r="173" spans="1:8" x14ac:dyDescent="0.25">
      <c r="A173" s="10"/>
      <c r="C173" s="10"/>
      <c r="D173" s="10"/>
      <c r="E173" s="50"/>
      <c r="F173" s="50"/>
      <c r="G173" s="19"/>
      <c r="H173" s="10"/>
    </row>
    <row r="174" spans="1:8" x14ac:dyDescent="0.25">
      <c r="A174" s="10"/>
      <c r="C174" s="10"/>
      <c r="D174" s="10"/>
      <c r="E174" s="50"/>
      <c r="F174" s="50"/>
      <c r="G174" s="19"/>
      <c r="H174" s="10"/>
    </row>
    <row r="175" spans="1:8" x14ac:dyDescent="0.25">
      <c r="A175" s="10"/>
      <c r="C175" s="10"/>
      <c r="D175" s="10"/>
      <c r="E175" s="50"/>
      <c r="F175" s="50"/>
      <c r="G175" s="19"/>
      <c r="H175" s="10"/>
    </row>
    <row r="176" spans="1:8" x14ac:dyDescent="0.25">
      <c r="A176" s="10"/>
      <c r="C176" s="10"/>
      <c r="D176" s="10"/>
      <c r="E176" s="50"/>
      <c r="F176" s="50"/>
      <c r="G176" s="19"/>
      <c r="H176" s="10"/>
    </row>
    <row r="177" spans="1:8" x14ac:dyDescent="0.25">
      <c r="A177" s="10"/>
      <c r="C177" s="10"/>
      <c r="D177" s="10"/>
      <c r="E177" s="50"/>
      <c r="F177" s="50"/>
      <c r="G177" s="19"/>
      <c r="H177" s="10"/>
    </row>
    <row r="178" spans="1:8" x14ac:dyDescent="0.25">
      <c r="A178" s="10"/>
      <c r="C178" s="10"/>
      <c r="D178" s="10"/>
      <c r="E178" s="50"/>
      <c r="F178" s="50"/>
      <c r="G178" s="19"/>
      <c r="H178" s="10"/>
    </row>
    <row r="179" spans="1:8" x14ac:dyDescent="0.25">
      <c r="A179" s="10"/>
      <c r="C179" s="10"/>
      <c r="D179" s="10"/>
      <c r="E179" s="50"/>
      <c r="F179" s="50"/>
      <c r="G179" s="19"/>
      <c r="H179" s="10"/>
    </row>
    <row r="180" spans="1:8" x14ac:dyDescent="0.25">
      <c r="A180" s="10"/>
      <c r="C180" s="10"/>
      <c r="D180" s="10"/>
      <c r="E180" s="50"/>
      <c r="F180" s="50"/>
      <c r="G180" s="19"/>
      <c r="H180" s="10"/>
    </row>
    <row r="181" spans="1:8" x14ac:dyDescent="0.25">
      <c r="A181" s="10"/>
      <c r="C181" s="10"/>
      <c r="D181" s="10"/>
      <c r="E181" s="50"/>
      <c r="F181" s="50"/>
      <c r="G181" s="19"/>
      <c r="H181" s="10"/>
    </row>
    <row r="182" spans="1:8" x14ac:dyDescent="0.25">
      <c r="A182" s="10"/>
      <c r="C182" s="10"/>
      <c r="D182" s="10"/>
      <c r="E182" s="50"/>
      <c r="F182" s="50"/>
      <c r="G182" s="19"/>
      <c r="H182" s="10"/>
    </row>
    <row r="183" spans="1:8" x14ac:dyDescent="0.25">
      <c r="A183" s="10"/>
      <c r="C183" s="10"/>
      <c r="D183" s="10"/>
      <c r="E183" s="50"/>
      <c r="F183" s="50"/>
      <c r="G183" s="19"/>
      <c r="H183" s="10"/>
    </row>
    <row r="184" spans="1:8" x14ac:dyDescent="0.25">
      <c r="A184" s="10"/>
      <c r="C184" s="10"/>
      <c r="D184" s="10"/>
      <c r="E184" s="50"/>
      <c r="F184" s="50"/>
      <c r="G184" s="19"/>
      <c r="H184" s="10"/>
    </row>
    <row r="185" spans="1:8" x14ac:dyDescent="0.25">
      <c r="A185" s="10"/>
      <c r="C185" s="10"/>
      <c r="D185" s="10"/>
      <c r="E185" s="50"/>
      <c r="F185" s="50"/>
      <c r="G185" s="19"/>
      <c r="H185" s="10"/>
    </row>
    <row r="186" spans="1:8" x14ac:dyDescent="0.25">
      <c r="A186" s="10"/>
      <c r="C186" s="10"/>
      <c r="D186" s="10"/>
      <c r="E186" s="50"/>
      <c r="F186" s="50"/>
      <c r="G186" s="19"/>
      <c r="H186" s="10"/>
    </row>
    <row r="187" spans="1:8" x14ac:dyDescent="0.25">
      <c r="A187" s="10"/>
      <c r="C187" s="10"/>
      <c r="D187" s="10"/>
      <c r="E187" s="50"/>
      <c r="F187" s="50"/>
      <c r="G187" s="19"/>
      <c r="H187" s="10"/>
    </row>
    <row r="188" spans="1:8" x14ac:dyDescent="0.25">
      <c r="A188" s="10"/>
      <c r="C188" s="10"/>
      <c r="D188" s="10"/>
      <c r="E188" s="50"/>
      <c r="F188" s="50"/>
      <c r="G188" s="19"/>
      <c r="H188" s="10"/>
    </row>
    <row r="189" spans="1:8" x14ac:dyDescent="0.25">
      <c r="A189" s="10"/>
      <c r="C189" s="10"/>
      <c r="D189" s="10"/>
      <c r="E189" s="50"/>
      <c r="F189" s="50"/>
      <c r="G189" s="19"/>
      <c r="H189" s="10"/>
    </row>
    <row r="190" spans="1:8" x14ac:dyDescent="0.25">
      <c r="A190" s="10"/>
      <c r="C190" s="10"/>
      <c r="D190" s="10"/>
      <c r="E190" s="50"/>
      <c r="F190" s="50"/>
      <c r="G190" s="19"/>
      <c r="H190" s="10"/>
    </row>
    <row r="191" spans="1:8" x14ac:dyDescent="0.25">
      <c r="A191" s="10"/>
      <c r="C191" s="10"/>
      <c r="D191" s="10"/>
      <c r="E191" s="50"/>
      <c r="F191" s="50"/>
      <c r="G191" s="19"/>
      <c r="H191" s="10"/>
    </row>
    <row r="192" spans="1:8" x14ac:dyDescent="0.25">
      <c r="A192" s="10"/>
      <c r="C192" s="10"/>
      <c r="D192" s="10"/>
      <c r="E192" s="50"/>
      <c r="F192" s="50"/>
      <c r="G192" s="19"/>
      <c r="H192" s="10"/>
    </row>
    <row r="193" spans="1:8" x14ac:dyDescent="0.25">
      <c r="A193" s="10"/>
      <c r="C193" s="10"/>
      <c r="D193" s="10"/>
      <c r="E193" s="50"/>
      <c r="F193" s="50"/>
      <c r="G193" s="19"/>
      <c r="H193" s="10"/>
    </row>
    <row r="194" spans="1:8" x14ac:dyDescent="0.25">
      <c r="A194" s="10"/>
      <c r="C194" s="10"/>
      <c r="D194" s="10"/>
      <c r="E194" s="50"/>
      <c r="F194" s="50"/>
      <c r="G194" s="19"/>
      <c r="H194" s="10"/>
    </row>
    <row r="195" spans="1:8" x14ac:dyDescent="0.25">
      <c r="A195" s="10"/>
      <c r="C195" s="10"/>
      <c r="D195" s="10"/>
      <c r="E195" s="50"/>
      <c r="F195" s="50"/>
      <c r="G195" s="19"/>
      <c r="H195" s="10"/>
    </row>
    <row r="196" spans="1:8" x14ac:dyDescent="0.25">
      <c r="A196" s="10"/>
      <c r="C196" s="10"/>
      <c r="D196" s="10"/>
      <c r="E196" s="50"/>
      <c r="F196" s="50"/>
      <c r="G196" s="19"/>
      <c r="H196" s="10"/>
    </row>
    <row r="197" spans="1:8" x14ac:dyDescent="0.25">
      <c r="A197" s="10"/>
      <c r="C197" s="10"/>
      <c r="D197" s="10"/>
      <c r="E197" s="50"/>
      <c r="F197" s="50"/>
      <c r="G197" s="19"/>
      <c r="H197" s="10"/>
    </row>
    <row r="198" spans="1:8" x14ac:dyDescent="0.25">
      <c r="A198" s="10"/>
      <c r="C198" s="10"/>
      <c r="D198" s="10"/>
      <c r="E198" s="50"/>
      <c r="F198" s="50"/>
      <c r="G198" s="19"/>
      <c r="H198" s="10"/>
    </row>
    <row r="199" spans="1:8" x14ac:dyDescent="0.25">
      <c r="A199" s="10"/>
      <c r="C199" s="10"/>
      <c r="D199" s="10"/>
      <c r="E199" s="50"/>
      <c r="F199" s="50"/>
      <c r="G199" s="19"/>
      <c r="H199" s="10"/>
    </row>
    <row r="200" spans="1:8" x14ac:dyDescent="0.25">
      <c r="A200" s="10"/>
      <c r="C200" s="10"/>
      <c r="D200" s="10"/>
      <c r="E200" s="50"/>
      <c r="F200" s="50"/>
      <c r="G200" s="19"/>
      <c r="H200" s="10"/>
    </row>
    <row r="201" spans="1:8" x14ac:dyDescent="0.25">
      <c r="A201" s="10"/>
      <c r="C201" s="10"/>
      <c r="D201" s="10"/>
      <c r="E201" s="50"/>
      <c r="F201" s="50"/>
      <c r="G201" s="19"/>
      <c r="H201" s="10"/>
    </row>
    <row r="202" spans="1:8" x14ac:dyDescent="0.25">
      <c r="A202" s="10"/>
      <c r="C202" s="10"/>
      <c r="D202" s="10"/>
      <c r="E202" s="50"/>
      <c r="F202" s="50"/>
      <c r="G202" s="19"/>
      <c r="H202" s="10"/>
    </row>
    <row r="203" spans="1:8" x14ac:dyDescent="0.25">
      <c r="A203" s="10"/>
      <c r="C203" s="10"/>
      <c r="D203" s="10"/>
      <c r="E203" s="50"/>
      <c r="F203" s="50"/>
      <c r="G203" s="19"/>
      <c r="H203" s="10"/>
    </row>
    <row r="204" spans="1:8" x14ac:dyDescent="0.25">
      <c r="A204" s="10"/>
      <c r="C204" s="10"/>
      <c r="D204" s="10"/>
      <c r="E204" s="50"/>
      <c r="F204" s="50"/>
      <c r="G204" s="19"/>
      <c r="H204" s="10"/>
    </row>
    <row r="205" spans="1:8" x14ac:dyDescent="0.25">
      <c r="A205" s="10"/>
      <c r="C205" s="10"/>
      <c r="D205" s="10"/>
      <c r="E205" s="50"/>
      <c r="F205" s="50"/>
      <c r="G205" s="19"/>
      <c r="H205" s="10"/>
    </row>
    <row r="206" spans="1:8" x14ac:dyDescent="0.25">
      <c r="A206" s="10"/>
      <c r="C206" s="10"/>
      <c r="D206" s="10"/>
      <c r="E206" s="50"/>
      <c r="F206" s="50"/>
      <c r="G206" s="19"/>
      <c r="H206" s="10"/>
    </row>
    <row r="207" spans="1:8" x14ac:dyDescent="0.25">
      <c r="A207" s="10"/>
      <c r="C207" s="10"/>
      <c r="D207" s="10"/>
      <c r="E207" s="50"/>
      <c r="F207" s="50"/>
      <c r="G207" s="19"/>
      <c r="H207" s="10"/>
    </row>
    <row r="208" spans="1:8" x14ac:dyDescent="0.25">
      <c r="A208" s="10"/>
      <c r="C208" s="10"/>
      <c r="D208" s="10"/>
      <c r="E208" s="50"/>
      <c r="F208" s="50"/>
      <c r="G208" s="19"/>
      <c r="H208" s="10"/>
    </row>
    <row r="209" spans="1:8" x14ac:dyDescent="0.25">
      <c r="A209" s="10"/>
      <c r="C209" s="10"/>
      <c r="D209" s="10"/>
      <c r="E209" s="50"/>
      <c r="F209" s="50"/>
      <c r="G209" s="19"/>
      <c r="H209" s="10"/>
    </row>
    <row r="210" spans="1:8" x14ac:dyDescent="0.25">
      <c r="A210" s="10"/>
      <c r="C210" s="10"/>
      <c r="D210" s="10"/>
      <c r="E210" s="50"/>
      <c r="F210" s="50"/>
      <c r="G210" s="19"/>
      <c r="H210" s="10"/>
    </row>
    <row r="211" spans="1:8" x14ac:dyDescent="0.25">
      <c r="A211" s="10"/>
      <c r="C211" s="10"/>
      <c r="D211" s="10"/>
      <c r="E211" s="50"/>
      <c r="F211" s="50"/>
      <c r="G211" s="19"/>
      <c r="H211" s="10"/>
    </row>
    <row r="212" spans="1:8" x14ac:dyDescent="0.25">
      <c r="A212" s="10"/>
      <c r="C212" s="10"/>
      <c r="D212" s="10"/>
      <c r="E212" s="50"/>
      <c r="F212" s="50"/>
      <c r="G212" s="19"/>
      <c r="H212" s="10"/>
    </row>
    <row r="213" spans="1:8" x14ac:dyDescent="0.25">
      <c r="A213" s="10"/>
      <c r="C213" s="10"/>
      <c r="D213" s="10"/>
      <c r="E213" s="50"/>
      <c r="F213" s="50"/>
      <c r="G213" s="19"/>
      <c r="H213" s="10"/>
    </row>
    <row r="214" spans="1:8" x14ac:dyDescent="0.25">
      <c r="A214" s="10"/>
      <c r="C214" s="10"/>
      <c r="D214" s="10"/>
      <c r="E214" s="50"/>
      <c r="F214" s="50"/>
      <c r="G214" s="19"/>
      <c r="H214" s="10"/>
    </row>
    <row r="215" spans="1:8" x14ac:dyDescent="0.25">
      <c r="A215" s="10"/>
      <c r="C215" s="10"/>
      <c r="D215" s="10"/>
      <c r="E215" s="50"/>
      <c r="F215" s="50"/>
      <c r="G215" s="19"/>
      <c r="H215" s="10"/>
    </row>
    <row r="216" spans="1:8" x14ac:dyDescent="0.25">
      <c r="A216" s="10"/>
      <c r="C216" s="10"/>
      <c r="D216" s="10"/>
      <c r="E216" s="50"/>
      <c r="F216" s="50"/>
      <c r="G216" s="19"/>
      <c r="H216" s="10"/>
    </row>
    <row r="217" spans="1:8" x14ac:dyDescent="0.25">
      <c r="A217" s="10"/>
      <c r="C217" s="10"/>
      <c r="D217" s="10"/>
      <c r="E217" s="50"/>
      <c r="F217" s="50"/>
      <c r="G217" s="19"/>
      <c r="H217" s="10"/>
    </row>
    <row r="218" spans="1:8" x14ac:dyDescent="0.25">
      <c r="A218" s="10"/>
      <c r="C218" s="10"/>
      <c r="D218" s="10"/>
      <c r="E218" s="50"/>
      <c r="F218" s="50"/>
      <c r="G218" s="19"/>
      <c r="H218" s="10"/>
    </row>
    <row r="219" spans="1:8" x14ac:dyDescent="0.25">
      <c r="A219" s="10"/>
      <c r="C219" s="10"/>
      <c r="D219" s="10"/>
      <c r="E219" s="50"/>
      <c r="F219" s="50"/>
      <c r="G219" s="19"/>
      <c r="H219" s="10"/>
    </row>
    <row r="220" spans="1:8" x14ac:dyDescent="0.25">
      <c r="A220" s="10"/>
      <c r="C220" s="10"/>
      <c r="D220" s="10"/>
      <c r="E220" s="50"/>
      <c r="F220" s="50"/>
      <c r="G220" s="19"/>
      <c r="H220" s="10"/>
    </row>
    <row r="221" spans="1:8" x14ac:dyDescent="0.25">
      <c r="A221" s="10"/>
      <c r="C221" s="10"/>
      <c r="D221" s="10"/>
      <c r="E221" s="50"/>
      <c r="F221" s="50"/>
      <c r="G221" s="19"/>
      <c r="H221" s="10"/>
    </row>
    <row r="222" spans="1:8" x14ac:dyDescent="0.25">
      <c r="A222" s="10"/>
      <c r="C222" s="10"/>
      <c r="D222" s="10"/>
      <c r="E222" s="50"/>
      <c r="F222" s="50"/>
      <c r="G222" s="19"/>
      <c r="H222" s="10"/>
    </row>
    <row r="223" spans="1:8" x14ac:dyDescent="0.25">
      <c r="A223" s="10"/>
      <c r="C223" s="10"/>
      <c r="D223" s="10"/>
      <c r="E223" s="50"/>
      <c r="F223" s="50"/>
      <c r="G223" s="19"/>
      <c r="H223" s="10"/>
    </row>
    <row r="224" spans="1:8" x14ac:dyDescent="0.25">
      <c r="A224" s="10"/>
      <c r="C224" s="10"/>
      <c r="D224" s="10"/>
      <c r="E224" s="50"/>
      <c r="F224" s="50"/>
      <c r="G224" s="19"/>
      <c r="H224" s="10"/>
    </row>
    <row r="225" spans="1:8" x14ac:dyDescent="0.25">
      <c r="A225" s="10"/>
      <c r="C225" s="10"/>
      <c r="D225" s="10"/>
      <c r="E225" s="50"/>
      <c r="F225" s="50"/>
      <c r="G225" s="19"/>
      <c r="H225" s="10"/>
    </row>
    <row r="226" spans="1:8" x14ac:dyDescent="0.25">
      <c r="A226" s="10"/>
      <c r="C226" s="10"/>
      <c r="D226" s="10"/>
      <c r="E226" s="50"/>
      <c r="F226" s="50"/>
      <c r="G226" s="19"/>
      <c r="H226" s="10"/>
    </row>
    <row r="227" spans="1:8" x14ac:dyDescent="0.25">
      <c r="A227" s="10"/>
      <c r="C227" s="10"/>
      <c r="D227" s="10"/>
      <c r="E227" s="50"/>
      <c r="F227" s="50"/>
      <c r="G227" s="19"/>
      <c r="H227" s="10"/>
    </row>
    <row r="228" spans="1:8" x14ac:dyDescent="0.25">
      <c r="A228" s="10"/>
      <c r="C228" s="10"/>
      <c r="D228" s="10"/>
      <c r="E228" s="50"/>
      <c r="F228" s="50"/>
      <c r="G228" s="19"/>
      <c r="H228" s="10"/>
    </row>
    <row r="229" spans="1:8" x14ac:dyDescent="0.25">
      <c r="A229" s="10"/>
      <c r="C229" s="10"/>
      <c r="D229" s="10"/>
      <c r="E229" s="50"/>
      <c r="F229" s="50"/>
      <c r="G229" s="19"/>
      <c r="H229" s="10"/>
    </row>
    <row r="230" spans="1:8" x14ac:dyDescent="0.25">
      <c r="A230" s="10"/>
      <c r="C230" s="10"/>
      <c r="D230" s="10"/>
      <c r="E230" s="50"/>
      <c r="F230" s="50"/>
      <c r="G230" s="19"/>
      <c r="H230" s="10"/>
    </row>
    <row r="231" spans="1:8" x14ac:dyDescent="0.25">
      <c r="A231" s="10"/>
      <c r="C231" s="10"/>
      <c r="D231" s="10"/>
      <c r="E231" s="50"/>
      <c r="F231" s="50"/>
      <c r="G231" s="19"/>
      <c r="H231" s="10"/>
    </row>
    <row r="232" spans="1:8" x14ac:dyDescent="0.25">
      <c r="A232" s="10"/>
      <c r="C232" s="10"/>
      <c r="D232" s="10"/>
      <c r="E232" s="50"/>
      <c r="F232" s="50"/>
      <c r="G232" s="19"/>
      <c r="H232" s="10"/>
    </row>
    <row r="233" spans="1:8" x14ac:dyDescent="0.25">
      <c r="A233" s="10"/>
      <c r="C233" s="10"/>
      <c r="D233" s="10"/>
      <c r="E233" s="50"/>
      <c r="F233" s="50"/>
      <c r="G233" s="19"/>
      <c r="H233" s="10"/>
    </row>
    <row r="234" spans="1:8" x14ac:dyDescent="0.25">
      <c r="A234" s="10"/>
      <c r="C234" s="10"/>
      <c r="D234" s="10"/>
      <c r="E234" s="50"/>
      <c r="F234" s="50"/>
      <c r="G234" s="19"/>
      <c r="H234" s="10"/>
    </row>
    <row r="235" spans="1:8" x14ac:dyDescent="0.25">
      <c r="A235" s="10"/>
      <c r="C235" s="10"/>
      <c r="D235" s="10"/>
      <c r="E235" s="50"/>
      <c r="F235" s="50"/>
      <c r="G235" s="19"/>
      <c r="H235" s="10"/>
    </row>
    <row r="236" spans="1:8" x14ac:dyDescent="0.25">
      <c r="A236" s="10"/>
      <c r="C236" s="10"/>
      <c r="D236" s="10"/>
      <c r="E236" s="50"/>
      <c r="F236" s="50"/>
      <c r="G236" s="19"/>
      <c r="H236" s="10"/>
    </row>
    <row r="237" spans="1:8" x14ac:dyDescent="0.25">
      <c r="A237" s="10"/>
      <c r="C237" s="10"/>
      <c r="D237" s="10"/>
      <c r="E237" s="50"/>
      <c r="F237" s="50"/>
      <c r="G237" s="19"/>
      <c r="H237" s="10"/>
    </row>
    <row r="238" spans="1:8" x14ac:dyDescent="0.25">
      <c r="A238" s="10"/>
      <c r="C238" s="10"/>
      <c r="D238" s="10"/>
      <c r="E238" s="50"/>
      <c r="F238" s="50"/>
      <c r="G238" s="19"/>
      <c r="H238" s="10"/>
    </row>
    <row r="239" spans="1:8" x14ac:dyDescent="0.25">
      <c r="A239" s="10"/>
      <c r="C239" s="10"/>
      <c r="D239" s="10"/>
      <c r="E239" s="50"/>
      <c r="F239" s="50"/>
      <c r="G239" s="19"/>
      <c r="H239" s="10"/>
    </row>
    <row r="240" spans="1:8" x14ac:dyDescent="0.25">
      <c r="A240" s="10"/>
      <c r="C240" s="10"/>
      <c r="D240" s="10"/>
      <c r="E240" s="50"/>
      <c r="F240" s="50"/>
      <c r="G240" s="19"/>
      <c r="H240" s="10"/>
    </row>
    <row r="241" spans="1:8" x14ac:dyDescent="0.25">
      <c r="A241" s="10"/>
      <c r="C241" s="10"/>
      <c r="D241" s="10"/>
      <c r="E241" s="50"/>
      <c r="F241" s="50"/>
      <c r="G241" s="19"/>
      <c r="H241" s="10"/>
    </row>
    <row r="242" spans="1:8" x14ac:dyDescent="0.25">
      <c r="A242" s="10"/>
      <c r="C242" s="10"/>
      <c r="D242" s="10"/>
      <c r="E242" s="50"/>
      <c r="F242" s="50"/>
      <c r="G242" s="19"/>
      <c r="H242" s="10"/>
    </row>
    <row r="243" spans="1:8" x14ac:dyDescent="0.25">
      <c r="A243" s="10"/>
      <c r="C243" s="10"/>
      <c r="D243" s="10"/>
      <c r="E243" s="50"/>
      <c r="F243" s="50"/>
      <c r="G243" s="19"/>
      <c r="H243" s="10"/>
    </row>
    <row r="244" spans="1:8" x14ac:dyDescent="0.25">
      <c r="A244" s="10"/>
      <c r="C244" s="10"/>
      <c r="D244" s="10"/>
      <c r="E244" s="50"/>
      <c r="F244" s="50"/>
      <c r="G244" s="19"/>
      <c r="H244" s="10"/>
    </row>
    <row r="245" spans="1:8" x14ac:dyDescent="0.25">
      <c r="A245" s="10"/>
      <c r="C245" s="10"/>
      <c r="D245" s="10"/>
      <c r="E245" s="50"/>
      <c r="F245" s="50"/>
      <c r="G245" s="19"/>
      <c r="H245" s="10"/>
    </row>
    <row r="246" spans="1:8" x14ac:dyDescent="0.25">
      <c r="A246" s="10"/>
      <c r="C246" s="10"/>
      <c r="D246" s="10"/>
      <c r="E246" s="50"/>
      <c r="F246" s="50"/>
      <c r="G246" s="19"/>
      <c r="H246" s="10"/>
    </row>
    <row r="247" spans="1:8" x14ac:dyDescent="0.25">
      <c r="A247" s="10"/>
      <c r="C247" s="10"/>
      <c r="D247" s="10"/>
      <c r="E247" s="50"/>
      <c r="F247" s="50"/>
      <c r="G247" s="19"/>
      <c r="H247" s="10"/>
    </row>
    <row r="248" spans="1:8" x14ac:dyDescent="0.25">
      <c r="A248" s="10"/>
      <c r="C248" s="10"/>
      <c r="D248" s="10"/>
      <c r="E248" s="50"/>
      <c r="F248" s="50"/>
      <c r="G248" s="19"/>
      <c r="H248" s="10"/>
    </row>
    <row r="249" spans="1:8" x14ac:dyDescent="0.25">
      <c r="A249" s="10"/>
      <c r="C249" s="10"/>
      <c r="D249" s="10"/>
      <c r="E249" s="50"/>
      <c r="F249" s="50"/>
      <c r="G249" s="19"/>
      <c r="H249" s="10"/>
    </row>
    <row r="250" spans="1:8" x14ac:dyDescent="0.25">
      <c r="A250" s="10"/>
      <c r="C250" s="10"/>
      <c r="D250" s="10"/>
      <c r="E250" s="50"/>
      <c r="F250" s="50"/>
      <c r="G250" s="19"/>
      <c r="H250" s="10"/>
    </row>
    <row r="251" spans="1:8" x14ac:dyDescent="0.25">
      <c r="A251" s="10"/>
      <c r="C251" s="10"/>
      <c r="D251" s="10"/>
      <c r="E251" s="50"/>
      <c r="F251" s="50"/>
      <c r="G251" s="19"/>
      <c r="H251" s="10"/>
    </row>
    <row r="252" spans="1:8" x14ac:dyDescent="0.25">
      <c r="A252" s="10"/>
      <c r="C252" s="10"/>
      <c r="D252" s="10"/>
      <c r="E252" s="50"/>
      <c r="F252" s="50"/>
      <c r="G252" s="19"/>
      <c r="H252" s="10"/>
    </row>
    <row r="253" spans="1:8" x14ac:dyDescent="0.25">
      <c r="A253" s="10"/>
      <c r="C253" s="10"/>
      <c r="D253" s="10"/>
      <c r="E253" s="50"/>
      <c r="F253" s="50"/>
      <c r="G253" s="19"/>
      <c r="H253" s="10"/>
    </row>
    <row r="254" spans="1:8" x14ac:dyDescent="0.25">
      <c r="A254" s="10"/>
      <c r="C254" s="10"/>
      <c r="D254" s="10"/>
      <c r="E254" s="50"/>
      <c r="F254" s="50"/>
      <c r="G254" s="19"/>
      <c r="H254" s="10"/>
    </row>
    <row r="255" spans="1:8" x14ac:dyDescent="0.25">
      <c r="A255" s="10"/>
      <c r="C255" s="10"/>
      <c r="D255" s="10"/>
      <c r="E255" s="50"/>
      <c r="F255" s="50"/>
      <c r="G255" s="19"/>
      <c r="H255" s="10"/>
    </row>
    <row r="256" spans="1:8" x14ac:dyDescent="0.25">
      <c r="A256" s="10"/>
      <c r="C256" s="10"/>
      <c r="D256" s="10"/>
      <c r="E256" s="50"/>
      <c r="F256" s="50"/>
      <c r="G256" s="19"/>
      <c r="H256" s="10"/>
    </row>
    <row r="257" spans="1:8" x14ac:dyDescent="0.25">
      <c r="A257" s="10"/>
      <c r="C257" s="10"/>
      <c r="D257" s="10"/>
      <c r="E257" s="50"/>
      <c r="F257" s="50"/>
      <c r="G257" s="19"/>
      <c r="H257" s="10"/>
    </row>
    <row r="258" spans="1:8" x14ac:dyDescent="0.25">
      <c r="A258" s="10"/>
      <c r="C258" s="10"/>
      <c r="D258" s="10"/>
      <c r="E258" s="50"/>
      <c r="F258" s="50"/>
      <c r="G258" s="19"/>
      <c r="H258" s="10"/>
    </row>
    <row r="259" spans="1:8" x14ac:dyDescent="0.25">
      <c r="A259" s="10"/>
      <c r="C259" s="10"/>
      <c r="D259" s="10"/>
      <c r="E259" s="50"/>
      <c r="F259" s="50"/>
      <c r="G259" s="19"/>
      <c r="H259" s="10"/>
    </row>
    <row r="260" spans="1:8" x14ac:dyDescent="0.25">
      <c r="A260" s="10"/>
      <c r="C260" s="10"/>
      <c r="D260" s="10"/>
      <c r="E260" s="50"/>
      <c r="F260" s="50"/>
      <c r="G260" s="19"/>
      <c r="H260" s="10"/>
    </row>
    <row r="261" spans="1:8" x14ac:dyDescent="0.25">
      <c r="A261" s="10"/>
      <c r="C261" s="10"/>
      <c r="D261" s="10"/>
      <c r="E261" s="50"/>
      <c r="F261" s="50"/>
      <c r="G261" s="19"/>
      <c r="H261" s="10"/>
    </row>
    <row r="262" spans="1:8" x14ac:dyDescent="0.25">
      <c r="A262" s="10"/>
      <c r="C262" s="10"/>
      <c r="D262" s="10"/>
      <c r="E262" s="50"/>
      <c r="F262" s="50"/>
      <c r="G262" s="19"/>
      <c r="H262" s="10"/>
    </row>
    <row r="263" spans="1:8" x14ac:dyDescent="0.25">
      <c r="A263" s="10"/>
      <c r="C263" s="10"/>
      <c r="D263" s="10"/>
      <c r="E263" s="50"/>
      <c r="F263" s="50"/>
      <c r="G263" s="19"/>
      <c r="H263" s="10"/>
    </row>
    <row r="264" spans="1:8" x14ac:dyDescent="0.25">
      <c r="A264" s="10"/>
      <c r="C264" s="10"/>
      <c r="D264" s="10"/>
      <c r="E264" s="50"/>
      <c r="F264" s="50"/>
      <c r="G264" s="19"/>
      <c r="H264" s="10"/>
    </row>
    <row r="265" spans="1:8" x14ac:dyDescent="0.25">
      <c r="A265" s="10"/>
      <c r="C265" s="10"/>
      <c r="D265" s="10"/>
      <c r="E265" s="50"/>
      <c r="F265" s="50"/>
      <c r="G265" s="19"/>
      <c r="H265" s="10"/>
    </row>
    <row r="266" spans="1:8" x14ac:dyDescent="0.25">
      <c r="A266" s="10"/>
      <c r="C266" s="10"/>
      <c r="D266" s="10"/>
      <c r="E266" s="50"/>
      <c r="F266" s="50"/>
      <c r="G266" s="19"/>
      <c r="H266" s="10"/>
    </row>
    <row r="267" spans="1:8" x14ac:dyDescent="0.25">
      <c r="A267" s="10"/>
      <c r="C267" s="10"/>
      <c r="D267" s="10"/>
      <c r="E267" s="50"/>
      <c r="F267" s="50"/>
      <c r="G267" s="19"/>
      <c r="H267" s="10"/>
    </row>
    <row r="268" spans="1:8" x14ac:dyDescent="0.25">
      <c r="A268" s="10"/>
      <c r="C268" s="10"/>
      <c r="D268" s="10"/>
      <c r="E268" s="50"/>
      <c r="F268" s="50"/>
      <c r="G268" s="19"/>
      <c r="H268" s="10"/>
    </row>
    <row r="269" spans="1:8" x14ac:dyDescent="0.25">
      <c r="A269" s="10"/>
      <c r="C269" s="10"/>
      <c r="D269" s="10"/>
      <c r="E269" s="50"/>
      <c r="F269" s="50"/>
      <c r="G269" s="19"/>
      <c r="H269" s="10"/>
    </row>
    <row r="270" spans="1:8" x14ac:dyDescent="0.25">
      <c r="A270" s="10"/>
      <c r="C270" s="10"/>
      <c r="D270" s="10"/>
      <c r="E270" s="50"/>
      <c r="F270" s="50"/>
      <c r="G270" s="19"/>
      <c r="H270" s="10"/>
    </row>
    <row r="271" spans="1:8" x14ac:dyDescent="0.25">
      <c r="A271" s="10"/>
      <c r="C271" s="10"/>
      <c r="D271" s="10"/>
      <c r="E271" s="50"/>
      <c r="F271" s="50"/>
      <c r="G271" s="19"/>
      <c r="H271" s="10"/>
    </row>
    <row r="272" spans="1:8" x14ac:dyDescent="0.25">
      <c r="A272" s="10"/>
      <c r="C272" s="10"/>
      <c r="D272" s="10"/>
      <c r="E272" s="50"/>
      <c r="F272" s="50"/>
      <c r="G272" s="19"/>
      <c r="H272" s="10"/>
    </row>
    <row r="273" spans="1:8" x14ac:dyDescent="0.25">
      <c r="A273" s="10"/>
      <c r="C273" s="10"/>
      <c r="D273" s="10"/>
      <c r="E273" s="50"/>
      <c r="F273" s="50"/>
      <c r="G273" s="19"/>
      <c r="H273" s="10"/>
    </row>
    <row r="274" spans="1:8" x14ac:dyDescent="0.25">
      <c r="A274" s="10"/>
      <c r="C274" s="10"/>
      <c r="D274" s="10"/>
      <c r="E274" s="50"/>
      <c r="F274" s="50"/>
      <c r="G274" s="19"/>
      <c r="H274" s="10"/>
    </row>
    <row r="275" spans="1:8" x14ac:dyDescent="0.25">
      <c r="A275" s="10"/>
      <c r="C275" s="10"/>
      <c r="D275" s="10"/>
      <c r="E275" s="50"/>
      <c r="F275" s="50"/>
      <c r="G275" s="19"/>
      <c r="H275" s="10"/>
    </row>
    <row r="276" spans="1:8" x14ac:dyDescent="0.25">
      <c r="A276" s="10"/>
      <c r="C276" s="10"/>
      <c r="D276" s="10"/>
      <c r="E276" s="50"/>
      <c r="F276" s="50"/>
      <c r="G276" s="19"/>
      <c r="H276" s="10"/>
    </row>
    <row r="277" spans="1:8" x14ac:dyDescent="0.25">
      <c r="A277" s="10"/>
      <c r="C277" s="10"/>
      <c r="D277" s="10"/>
      <c r="E277" s="50"/>
      <c r="F277" s="50"/>
      <c r="G277" s="19"/>
      <c r="H277" s="10"/>
    </row>
    <row r="278" spans="1:8" x14ac:dyDescent="0.25">
      <c r="A278" s="10"/>
      <c r="C278" s="10"/>
      <c r="D278" s="10"/>
      <c r="E278" s="50"/>
      <c r="F278" s="50"/>
      <c r="G278" s="19"/>
      <c r="H278" s="10"/>
    </row>
    <row r="279" spans="1:8" x14ac:dyDescent="0.25">
      <c r="A279" s="10"/>
      <c r="C279" s="10"/>
      <c r="D279" s="10"/>
      <c r="E279" s="50"/>
      <c r="F279" s="50"/>
      <c r="G279" s="19"/>
      <c r="H279" s="10"/>
    </row>
    <row r="280" spans="1:8" x14ac:dyDescent="0.25">
      <c r="A280" s="10"/>
      <c r="C280" s="10"/>
      <c r="D280" s="10"/>
      <c r="E280" s="50"/>
      <c r="F280" s="50"/>
      <c r="G280" s="19"/>
      <c r="H280" s="10"/>
    </row>
    <row r="281" spans="1:8" x14ac:dyDescent="0.25">
      <c r="A281" s="10"/>
      <c r="C281" s="10"/>
      <c r="D281" s="10"/>
      <c r="E281" s="50"/>
      <c r="F281" s="50"/>
      <c r="G281" s="19"/>
      <c r="H281" s="10"/>
    </row>
    <row r="282" spans="1:8" x14ac:dyDescent="0.25">
      <c r="A282" s="10"/>
      <c r="C282" s="10"/>
      <c r="D282" s="10"/>
      <c r="E282" s="50"/>
      <c r="F282" s="50"/>
      <c r="G282" s="19"/>
      <c r="H282" s="10"/>
    </row>
    <row r="283" spans="1:8" x14ac:dyDescent="0.25">
      <c r="A283" s="10"/>
      <c r="C283" s="10"/>
      <c r="D283" s="10"/>
      <c r="E283" s="50"/>
      <c r="F283" s="50"/>
      <c r="G283" s="19"/>
      <c r="H283" s="10"/>
    </row>
    <row r="284" spans="1:8" x14ac:dyDescent="0.25">
      <c r="A284" s="10"/>
      <c r="C284" s="10"/>
      <c r="D284" s="10"/>
      <c r="E284" s="50"/>
      <c r="F284" s="50"/>
      <c r="G284" s="19"/>
      <c r="H284" s="10"/>
    </row>
    <row r="285" spans="1:8" x14ac:dyDescent="0.25">
      <c r="A285" s="10"/>
      <c r="C285" s="10"/>
      <c r="D285" s="10"/>
      <c r="E285" s="50"/>
      <c r="F285" s="50"/>
      <c r="G285" s="19"/>
      <c r="H285" s="10"/>
    </row>
    <row r="286" spans="1:8" x14ac:dyDescent="0.25">
      <c r="A286" s="10"/>
      <c r="C286" s="10"/>
      <c r="D286" s="10"/>
      <c r="E286" s="50"/>
      <c r="F286" s="50"/>
      <c r="G286" s="19"/>
      <c r="H286" s="10"/>
    </row>
    <row r="287" spans="1:8" x14ac:dyDescent="0.25">
      <c r="A287" s="10"/>
      <c r="C287" s="10"/>
      <c r="D287" s="10"/>
      <c r="E287" s="50"/>
      <c r="F287" s="50"/>
      <c r="G287" s="19"/>
      <c r="H287" s="10"/>
    </row>
    <row r="288" spans="1:8" x14ac:dyDescent="0.25">
      <c r="A288" s="10"/>
      <c r="C288" s="10"/>
      <c r="D288" s="10"/>
      <c r="E288" s="50"/>
      <c r="F288" s="50"/>
      <c r="G288" s="19"/>
      <c r="H288" s="10"/>
    </row>
    <row r="289" spans="1:8" x14ac:dyDescent="0.25">
      <c r="A289" s="10"/>
      <c r="C289" s="10"/>
      <c r="D289" s="10"/>
      <c r="E289" s="50"/>
      <c r="F289" s="50"/>
      <c r="G289" s="19"/>
      <c r="H289" s="10"/>
    </row>
    <row r="290" spans="1:8" x14ac:dyDescent="0.25">
      <c r="A290" s="10"/>
      <c r="C290" s="10"/>
      <c r="D290" s="10"/>
      <c r="E290" s="50"/>
      <c r="F290" s="50"/>
      <c r="G290" s="19"/>
      <c r="H290" s="10"/>
    </row>
    <row r="291" spans="1:8" x14ac:dyDescent="0.25">
      <c r="A291" s="10"/>
      <c r="C291" s="10"/>
      <c r="D291" s="10"/>
      <c r="E291" s="50"/>
      <c r="F291" s="50"/>
      <c r="G291" s="19"/>
      <c r="H291" s="10"/>
    </row>
    <row r="292" spans="1:8" x14ac:dyDescent="0.25">
      <c r="A292" s="10"/>
      <c r="C292" s="10"/>
      <c r="D292" s="10"/>
      <c r="E292" s="50"/>
      <c r="F292" s="50"/>
      <c r="G292" s="19"/>
      <c r="H292" s="10"/>
    </row>
    <row r="293" spans="1:8" x14ac:dyDescent="0.25">
      <c r="A293" s="10"/>
      <c r="C293" s="10"/>
      <c r="D293" s="10"/>
      <c r="E293" s="50"/>
      <c r="F293" s="50"/>
      <c r="G293" s="19"/>
      <c r="H293" s="10"/>
    </row>
    <row r="294" spans="1:8" x14ac:dyDescent="0.25">
      <c r="A294" s="10"/>
      <c r="C294" s="10"/>
      <c r="D294" s="10"/>
      <c r="E294" s="50"/>
      <c r="F294" s="50"/>
      <c r="G294" s="19"/>
      <c r="H294" s="10"/>
    </row>
    <row r="295" spans="1:8" x14ac:dyDescent="0.25">
      <c r="A295" s="10"/>
      <c r="C295" s="10"/>
      <c r="D295" s="10"/>
      <c r="E295" s="50"/>
      <c r="F295" s="50"/>
      <c r="G295" s="19"/>
      <c r="H295" s="10"/>
    </row>
    <row r="296" spans="1:8" x14ac:dyDescent="0.25">
      <c r="A296" s="10"/>
      <c r="C296" s="10"/>
      <c r="D296" s="10"/>
      <c r="E296" s="50"/>
      <c r="F296" s="50"/>
      <c r="G296" s="19"/>
      <c r="H296" s="10"/>
    </row>
    <row r="297" spans="1:8" x14ac:dyDescent="0.25">
      <c r="A297" s="10"/>
      <c r="C297" s="10"/>
      <c r="D297" s="10"/>
      <c r="E297" s="50"/>
      <c r="F297" s="50"/>
      <c r="G297" s="19"/>
      <c r="H297" s="10"/>
    </row>
    <row r="298" spans="1:8" x14ac:dyDescent="0.25">
      <c r="A298" s="10"/>
      <c r="C298" s="10"/>
      <c r="D298" s="10"/>
      <c r="E298" s="50"/>
      <c r="F298" s="50"/>
      <c r="G298" s="19"/>
      <c r="H298" s="10"/>
    </row>
    <row r="299" spans="1:8" x14ac:dyDescent="0.25">
      <c r="A299" s="10"/>
      <c r="C299" s="10"/>
      <c r="D299" s="10"/>
      <c r="E299" s="50"/>
      <c r="F299" s="50"/>
      <c r="G299" s="19"/>
      <c r="H299" s="10"/>
    </row>
    <row r="300" spans="1:8" x14ac:dyDescent="0.25">
      <c r="A300" s="10"/>
      <c r="C300" s="10"/>
      <c r="D300" s="10"/>
      <c r="E300" s="50"/>
      <c r="F300" s="50"/>
      <c r="G300" s="19"/>
      <c r="H300" s="10"/>
    </row>
    <row r="301" spans="1:8" x14ac:dyDescent="0.25">
      <c r="A301" s="10"/>
      <c r="C301" s="10"/>
      <c r="D301" s="10"/>
      <c r="E301" s="50"/>
      <c r="F301" s="50"/>
      <c r="G301" s="19"/>
      <c r="H301" s="10"/>
    </row>
    <row r="302" spans="1:8" x14ac:dyDescent="0.25">
      <c r="A302" s="10"/>
      <c r="C302" s="10"/>
      <c r="D302" s="10"/>
      <c r="E302" s="50"/>
      <c r="F302" s="50"/>
      <c r="G302" s="19"/>
      <c r="H302" s="10"/>
    </row>
    <row r="303" spans="1:8" x14ac:dyDescent="0.25">
      <c r="A303" s="10"/>
      <c r="C303" s="10"/>
      <c r="D303" s="10"/>
      <c r="E303" s="50"/>
      <c r="F303" s="50"/>
      <c r="G303" s="19"/>
      <c r="H303" s="10"/>
    </row>
    <row r="304" spans="1:8" x14ac:dyDescent="0.25">
      <c r="A304" s="10"/>
      <c r="C304" s="10"/>
      <c r="D304" s="10"/>
      <c r="E304" s="50"/>
      <c r="F304" s="50"/>
      <c r="G304" s="19"/>
      <c r="H304" s="10"/>
    </row>
    <row r="305" spans="1:8" x14ac:dyDescent="0.25">
      <c r="A305" s="10"/>
      <c r="C305" s="10"/>
      <c r="D305" s="10"/>
      <c r="E305" s="50"/>
      <c r="F305" s="50"/>
      <c r="G305" s="19"/>
      <c r="H305" s="10"/>
    </row>
    <row r="306" spans="1:8" x14ac:dyDescent="0.25">
      <c r="A306" s="10"/>
      <c r="C306" s="10"/>
      <c r="D306" s="10"/>
      <c r="E306" s="50"/>
      <c r="F306" s="50"/>
      <c r="G306" s="19"/>
      <c r="H306" s="10"/>
    </row>
    <row r="307" spans="1:8" x14ac:dyDescent="0.25">
      <c r="A307" s="10"/>
      <c r="C307" s="10"/>
      <c r="D307" s="10"/>
      <c r="E307" s="50"/>
      <c r="F307" s="50"/>
      <c r="G307" s="19"/>
      <c r="H307" s="10"/>
    </row>
    <row r="308" spans="1:8" x14ac:dyDescent="0.25">
      <c r="A308" s="10"/>
      <c r="C308" s="10"/>
      <c r="D308" s="10"/>
      <c r="E308" s="50"/>
      <c r="F308" s="50"/>
      <c r="G308" s="19"/>
      <c r="H308" s="10"/>
    </row>
    <row r="309" spans="1:8" x14ac:dyDescent="0.25">
      <c r="A309" s="10"/>
      <c r="C309" s="10"/>
      <c r="D309" s="10"/>
      <c r="E309" s="50"/>
      <c r="F309" s="50"/>
      <c r="G309" s="19"/>
      <c r="H309" s="10"/>
    </row>
    <row r="310" spans="1:8" x14ac:dyDescent="0.25">
      <c r="A310" s="10"/>
      <c r="C310" s="10"/>
      <c r="D310" s="10"/>
      <c r="E310" s="50"/>
      <c r="F310" s="50"/>
      <c r="G310" s="19"/>
      <c r="H310" s="10"/>
    </row>
    <row r="311" spans="1:8" x14ac:dyDescent="0.25">
      <c r="A311" s="10"/>
      <c r="C311" s="10"/>
      <c r="D311" s="10"/>
      <c r="E311" s="50"/>
      <c r="F311" s="50"/>
      <c r="G311" s="19"/>
      <c r="H311" s="10"/>
    </row>
    <row r="312" spans="1:8" x14ac:dyDescent="0.25">
      <c r="A312" s="10"/>
      <c r="C312" s="10"/>
      <c r="D312" s="10"/>
      <c r="E312" s="50"/>
      <c r="F312" s="50"/>
      <c r="G312" s="19"/>
      <c r="H312" s="10"/>
    </row>
    <row r="313" spans="1:8" x14ac:dyDescent="0.25">
      <c r="A313" s="10"/>
      <c r="C313" s="10"/>
      <c r="D313" s="10"/>
      <c r="E313" s="50"/>
      <c r="F313" s="50"/>
      <c r="G313" s="19"/>
      <c r="H313" s="10"/>
    </row>
    <row r="314" spans="1:8" x14ac:dyDescent="0.25">
      <c r="A314" s="10"/>
      <c r="C314" s="10"/>
      <c r="D314" s="10"/>
      <c r="E314" s="50"/>
      <c r="F314" s="50"/>
      <c r="G314" s="19"/>
      <c r="H314" s="10"/>
    </row>
    <row r="315" spans="1:8" x14ac:dyDescent="0.25">
      <c r="A315" s="10"/>
      <c r="C315" s="10"/>
      <c r="D315" s="10"/>
      <c r="E315" s="50"/>
      <c r="F315" s="50"/>
      <c r="G315" s="19"/>
      <c r="H315" s="10"/>
    </row>
    <row r="316" spans="1:8" x14ac:dyDescent="0.25">
      <c r="A316" s="10"/>
      <c r="C316" s="10"/>
      <c r="D316" s="10"/>
      <c r="E316" s="50"/>
      <c r="F316" s="50"/>
      <c r="G316" s="19"/>
      <c r="H316" s="10"/>
    </row>
    <row r="317" spans="1:8" x14ac:dyDescent="0.25">
      <c r="A317" s="10"/>
      <c r="C317" s="10"/>
      <c r="D317" s="10"/>
      <c r="E317" s="50"/>
      <c r="F317" s="50"/>
      <c r="G317" s="19"/>
      <c r="H317" s="10"/>
    </row>
    <row r="318" spans="1:8" x14ac:dyDescent="0.25">
      <c r="A318" s="10"/>
      <c r="C318" s="10"/>
      <c r="D318" s="10"/>
      <c r="E318" s="50"/>
      <c r="F318" s="50"/>
      <c r="G318" s="19"/>
      <c r="H318" s="10"/>
    </row>
    <row r="319" spans="1:8" x14ac:dyDescent="0.25">
      <c r="A319" s="10"/>
      <c r="C319" s="10"/>
      <c r="D319" s="10"/>
      <c r="E319" s="50"/>
      <c r="F319" s="50"/>
      <c r="G319" s="19"/>
      <c r="H319" s="10"/>
    </row>
    <row r="320" spans="1:8" x14ac:dyDescent="0.25">
      <c r="A320" s="10"/>
      <c r="C320" s="10"/>
      <c r="D320" s="10"/>
      <c r="E320" s="50"/>
      <c r="F320" s="50"/>
      <c r="G320" s="19"/>
      <c r="H320" s="10"/>
    </row>
    <row r="321" spans="1:8" x14ac:dyDescent="0.25">
      <c r="A321" s="10"/>
      <c r="C321" s="10"/>
      <c r="D321" s="10"/>
      <c r="E321" s="50"/>
      <c r="F321" s="50"/>
      <c r="G321" s="19"/>
      <c r="H321" s="10"/>
    </row>
    <row r="322" spans="1:8" x14ac:dyDescent="0.25">
      <c r="A322" s="10"/>
      <c r="C322" s="10"/>
      <c r="D322" s="10"/>
      <c r="E322" s="50"/>
      <c r="F322" s="50"/>
      <c r="G322" s="19"/>
      <c r="H322" s="10"/>
    </row>
    <row r="323" spans="1:8" x14ac:dyDescent="0.25">
      <c r="A323" s="10"/>
      <c r="C323" s="10"/>
      <c r="D323" s="10"/>
      <c r="E323" s="50"/>
      <c r="F323" s="50"/>
      <c r="G323" s="19"/>
      <c r="H323" s="10"/>
    </row>
    <row r="324" spans="1:8" x14ac:dyDescent="0.25">
      <c r="A324" s="10"/>
      <c r="C324" s="10"/>
      <c r="D324" s="10"/>
      <c r="E324" s="50"/>
      <c r="F324" s="50"/>
      <c r="G324" s="19"/>
      <c r="H324" s="10"/>
    </row>
    <row r="325" spans="1:8" x14ac:dyDescent="0.25">
      <c r="A325" s="10"/>
      <c r="C325" s="10"/>
      <c r="D325" s="10"/>
      <c r="E325" s="50"/>
      <c r="F325" s="50"/>
      <c r="G325" s="19"/>
      <c r="H325" s="10"/>
    </row>
    <row r="326" spans="1:8" x14ac:dyDescent="0.25">
      <c r="A326" s="10"/>
      <c r="C326" s="10"/>
      <c r="D326" s="10"/>
      <c r="E326" s="50"/>
      <c r="F326" s="50"/>
      <c r="G326" s="19"/>
      <c r="H326" s="10"/>
    </row>
    <row r="327" spans="1:8" x14ac:dyDescent="0.25">
      <c r="A327" s="10"/>
      <c r="C327" s="10"/>
      <c r="D327" s="10"/>
      <c r="E327" s="50"/>
      <c r="F327" s="50"/>
      <c r="G327" s="19"/>
      <c r="H327" s="10"/>
    </row>
    <row r="328" spans="1:8" x14ac:dyDescent="0.25">
      <c r="A328" s="10"/>
      <c r="C328" s="10"/>
      <c r="D328" s="10"/>
      <c r="E328" s="50"/>
      <c r="F328" s="50"/>
      <c r="G328" s="19"/>
      <c r="H328" s="10"/>
    </row>
    <row r="329" spans="1:8" x14ac:dyDescent="0.25">
      <c r="A329" s="10"/>
      <c r="C329" s="10"/>
      <c r="D329" s="10"/>
      <c r="E329" s="50"/>
      <c r="F329" s="50"/>
      <c r="G329" s="19"/>
      <c r="H329" s="10"/>
    </row>
    <row r="330" spans="1:8" x14ac:dyDescent="0.25">
      <c r="A330" s="10"/>
      <c r="C330" s="10"/>
      <c r="D330" s="10"/>
      <c r="E330" s="50"/>
      <c r="F330" s="50"/>
      <c r="G330" s="19"/>
      <c r="H330" s="10"/>
    </row>
    <row r="331" spans="1:8" x14ac:dyDescent="0.25">
      <c r="A331" s="10"/>
      <c r="C331" s="10"/>
      <c r="D331" s="10"/>
      <c r="E331" s="50"/>
      <c r="F331" s="50"/>
      <c r="G331" s="19"/>
      <c r="H331" s="10"/>
    </row>
    <row r="332" spans="1:8" x14ac:dyDescent="0.25">
      <c r="A332" s="10"/>
      <c r="C332" s="10"/>
      <c r="D332" s="10"/>
      <c r="E332" s="50"/>
      <c r="F332" s="50"/>
      <c r="G332" s="19"/>
      <c r="H332" s="10"/>
    </row>
    <row r="333" spans="1:8" x14ac:dyDescent="0.25">
      <c r="A333" s="10"/>
      <c r="C333" s="10"/>
      <c r="D333" s="10"/>
      <c r="E333" s="50"/>
      <c r="F333" s="50"/>
      <c r="G333" s="19"/>
      <c r="H333" s="10"/>
    </row>
    <row r="334" spans="1:8" x14ac:dyDescent="0.25">
      <c r="A334" s="10"/>
      <c r="C334" s="10"/>
      <c r="D334" s="10"/>
      <c r="E334" s="50"/>
      <c r="F334" s="50"/>
      <c r="G334" s="19"/>
      <c r="H334" s="10"/>
    </row>
    <row r="335" spans="1:8" x14ac:dyDescent="0.25">
      <c r="A335" s="10"/>
      <c r="C335" s="10"/>
      <c r="D335" s="10"/>
      <c r="E335" s="50"/>
      <c r="F335" s="50"/>
      <c r="G335" s="19"/>
      <c r="H335" s="10"/>
    </row>
    <row r="336" spans="1:8" x14ac:dyDescent="0.25">
      <c r="A336" s="10"/>
      <c r="C336" s="10"/>
      <c r="D336" s="10"/>
      <c r="E336" s="50"/>
      <c r="F336" s="50"/>
      <c r="G336" s="19"/>
      <c r="H336" s="10"/>
    </row>
    <row r="337" spans="1:8" x14ac:dyDescent="0.25">
      <c r="A337" s="10"/>
      <c r="C337" s="10"/>
      <c r="D337" s="10"/>
      <c r="E337" s="50"/>
      <c r="F337" s="50"/>
      <c r="G337" s="19"/>
      <c r="H337" s="10"/>
    </row>
    <row r="338" spans="1:8" x14ac:dyDescent="0.25">
      <c r="A338" s="10"/>
      <c r="C338" s="10"/>
      <c r="D338" s="10"/>
      <c r="E338" s="50"/>
      <c r="F338" s="50"/>
      <c r="G338" s="19"/>
      <c r="H338" s="10"/>
    </row>
    <row r="339" spans="1:8" x14ac:dyDescent="0.25">
      <c r="A339" s="10"/>
      <c r="C339" s="10"/>
      <c r="D339" s="10"/>
      <c r="E339" s="50"/>
      <c r="F339" s="50"/>
      <c r="G339" s="19"/>
      <c r="H339" s="10"/>
    </row>
    <row r="340" spans="1:8" x14ac:dyDescent="0.25">
      <c r="A340" s="10"/>
      <c r="C340" s="10"/>
      <c r="D340" s="10"/>
      <c r="E340" s="50"/>
      <c r="F340" s="50"/>
      <c r="G340" s="19"/>
      <c r="H340" s="10"/>
    </row>
    <row r="341" spans="1:8" x14ac:dyDescent="0.25">
      <c r="A341" s="10"/>
      <c r="C341" s="10"/>
      <c r="D341" s="10"/>
      <c r="E341" s="50"/>
      <c r="F341" s="50"/>
      <c r="G341" s="19"/>
      <c r="H341" s="10"/>
    </row>
    <row r="342" spans="1:8" x14ac:dyDescent="0.25">
      <c r="A342" s="10"/>
      <c r="C342" s="10"/>
      <c r="D342" s="10"/>
      <c r="E342" s="50"/>
      <c r="F342" s="50"/>
      <c r="G342" s="19"/>
      <c r="H342" s="10"/>
    </row>
    <row r="343" spans="1:8" x14ac:dyDescent="0.25">
      <c r="A343" s="10"/>
      <c r="C343" s="10"/>
      <c r="D343" s="10"/>
      <c r="E343" s="50"/>
      <c r="F343" s="50"/>
      <c r="G343" s="19"/>
      <c r="H343" s="10"/>
    </row>
    <row r="344" spans="1:8" x14ac:dyDescent="0.25">
      <c r="A344" s="10"/>
      <c r="C344" s="10"/>
      <c r="D344" s="10"/>
      <c r="E344" s="50"/>
      <c r="F344" s="50"/>
      <c r="G344" s="19"/>
      <c r="H344" s="10"/>
    </row>
    <row r="345" spans="1:8" x14ac:dyDescent="0.25">
      <c r="A345" s="10"/>
      <c r="C345" s="10"/>
      <c r="D345" s="10"/>
      <c r="E345" s="50"/>
      <c r="F345" s="50"/>
      <c r="G345" s="19"/>
      <c r="H345" s="10"/>
    </row>
    <row r="346" spans="1:8" x14ac:dyDescent="0.25">
      <c r="A346" s="10"/>
      <c r="C346" s="10"/>
      <c r="D346" s="10"/>
      <c r="E346" s="50"/>
      <c r="F346" s="50"/>
      <c r="G346" s="19"/>
      <c r="H346" s="10"/>
    </row>
    <row r="347" spans="1:8" x14ac:dyDescent="0.25">
      <c r="A347" s="10"/>
      <c r="C347" s="10"/>
      <c r="D347" s="10"/>
      <c r="E347" s="50"/>
      <c r="F347" s="50"/>
      <c r="G347" s="19"/>
      <c r="H347" s="10"/>
    </row>
    <row r="348" spans="1:8" x14ac:dyDescent="0.25">
      <c r="A348" s="10"/>
      <c r="C348" s="10"/>
      <c r="D348" s="10"/>
      <c r="E348" s="50"/>
      <c r="F348" s="50"/>
      <c r="G348" s="19"/>
      <c r="H348" s="10"/>
    </row>
    <row r="349" spans="1:8" x14ac:dyDescent="0.25">
      <c r="A349" s="10"/>
      <c r="C349" s="10"/>
      <c r="D349" s="10"/>
      <c r="E349" s="50"/>
      <c r="F349" s="50"/>
      <c r="G349" s="19"/>
      <c r="H349" s="10"/>
    </row>
    <row r="350" spans="1:8" x14ac:dyDescent="0.25">
      <c r="A350" s="10"/>
      <c r="C350" s="10"/>
      <c r="D350" s="10"/>
      <c r="E350" s="50"/>
      <c r="F350" s="50"/>
      <c r="G350" s="19"/>
      <c r="H350" s="10"/>
    </row>
    <row r="351" spans="1:8" x14ac:dyDescent="0.25">
      <c r="A351" s="10"/>
      <c r="C351" s="10"/>
      <c r="D351" s="10"/>
      <c r="E351" s="50"/>
      <c r="F351" s="50"/>
      <c r="G351" s="19"/>
      <c r="H351" s="10"/>
    </row>
    <row r="352" spans="1:8" x14ac:dyDescent="0.25">
      <c r="A352" s="10"/>
      <c r="C352" s="10"/>
      <c r="D352" s="10"/>
      <c r="E352" s="50"/>
      <c r="F352" s="50"/>
      <c r="G352" s="19"/>
      <c r="H352" s="10"/>
    </row>
    <row r="353" spans="1:8" x14ac:dyDescent="0.25">
      <c r="A353" s="10"/>
      <c r="C353" s="10"/>
      <c r="D353" s="10"/>
      <c r="E353" s="50"/>
      <c r="F353" s="50"/>
      <c r="G353" s="19"/>
      <c r="H353" s="10"/>
    </row>
    <row r="354" spans="1:8" x14ac:dyDescent="0.25">
      <c r="A354" s="10"/>
      <c r="C354" s="10"/>
      <c r="D354" s="10"/>
      <c r="E354" s="50"/>
      <c r="F354" s="50"/>
      <c r="G354" s="19"/>
      <c r="H354" s="10"/>
    </row>
    <row r="355" spans="1:8" x14ac:dyDescent="0.25">
      <c r="A355" s="10"/>
      <c r="C355" s="10"/>
      <c r="D355" s="10"/>
      <c r="E355" s="50"/>
      <c r="F355" s="50"/>
      <c r="G355" s="19"/>
      <c r="H355" s="10"/>
    </row>
    <row r="356" spans="1:8" x14ac:dyDescent="0.25">
      <c r="A356" s="10"/>
      <c r="C356" s="10"/>
      <c r="D356" s="10"/>
      <c r="E356" s="50"/>
      <c r="F356" s="50"/>
      <c r="G356" s="19"/>
      <c r="H356" s="10"/>
    </row>
    <row r="357" spans="1:8" x14ac:dyDescent="0.25">
      <c r="A357" s="10"/>
      <c r="C357" s="10"/>
      <c r="D357" s="10"/>
      <c r="E357" s="50"/>
      <c r="F357" s="50"/>
      <c r="G357" s="19"/>
      <c r="H357" s="10"/>
    </row>
    <row r="358" spans="1:8" x14ac:dyDescent="0.25">
      <c r="A358" s="10"/>
      <c r="C358" s="10"/>
      <c r="D358" s="10"/>
      <c r="E358" s="50"/>
      <c r="F358" s="50"/>
      <c r="G358" s="19"/>
      <c r="H358" s="10"/>
    </row>
    <row r="359" spans="1:8" x14ac:dyDescent="0.25">
      <c r="A359" s="10"/>
      <c r="C359" s="10"/>
      <c r="D359" s="10"/>
      <c r="E359" s="50"/>
      <c r="F359" s="50"/>
      <c r="G359" s="19"/>
      <c r="H359" s="10"/>
    </row>
    <row r="360" spans="1:8" x14ac:dyDescent="0.25">
      <c r="A360" s="10"/>
      <c r="C360" s="10"/>
      <c r="D360" s="10"/>
      <c r="E360" s="50"/>
      <c r="F360" s="50"/>
      <c r="G360" s="19"/>
      <c r="H360" s="10"/>
    </row>
    <row r="361" spans="1:8" x14ac:dyDescent="0.25">
      <c r="A361" s="10"/>
      <c r="C361" s="10"/>
      <c r="D361" s="10"/>
      <c r="E361" s="50"/>
      <c r="F361" s="50"/>
      <c r="G361" s="19"/>
      <c r="H361" s="10"/>
    </row>
    <row r="362" spans="1:8" x14ac:dyDescent="0.25">
      <c r="A362" s="10"/>
      <c r="C362" s="10"/>
      <c r="D362" s="10"/>
      <c r="E362" s="50"/>
      <c r="F362" s="50"/>
      <c r="G362" s="19"/>
      <c r="H362" s="10"/>
    </row>
    <row r="363" spans="1:8" x14ac:dyDescent="0.25">
      <c r="A363" s="10"/>
      <c r="C363" s="10"/>
      <c r="D363" s="10"/>
      <c r="E363" s="50"/>
      <c r="F363" s="50"/>
      <c r="G363" s="19"/>
      <c r="H363" s="10"/>
    </row>
    <row r="364" spans="1:8" x14ac:dyDescent="0.25">
      <c r="A364" s="10"/>
      <c r="C364" s="10"/>
      <c r="D364" s="10"/>
      <c r="E364" s="50"/>
      <c r="F364" s="50"/>
      <c r="G364" s="19"/>
      <c r="H364" s="10"/>
    </row>
    <row r="365" spans="1:8" x14ac:dyDescent="0.25">
      <c r="A365" s="10"/>
      <c r="C365" s="10"/>
      <c r="D365" s="10"/>
      <c r="E365" s="50"/>
      <c r="F365" s="50"/>
      <c r="G365" s="19"/>
      <c r="H365" s="10"/>
    </row>
    <row r="366" spans="1:8" x14ac:dyDescent="0.25">
      <c r="A366" s="10"/>
      <c r="C366" s="10"/>
      <c r="D366" s="10"/>
      <c r="E366" s="50"/>
      <c r="F366" s="50"/>
      <c r="G366" s="19"/>
      <c r="H366" s="10"/>
    </row>
    <row r="367" spans="1:8" x14ac:dyDescent="0.25">
      <c r="A367" s="10"/>
      <c r="C367" s="10"/>
      <c r="D367" s="10"/>
      <c r="E367" s="50"/>
      <c r="F367" s="50"/>
      <c r="G367" s="19"/>
      <c r="H367" s="10"/>
    </row>
    <row r="368" spans="1:8" x14ac:dyDescent="0.25">
      <c r="A368" s="10"/>
      <c r="C368" s="10"/>
      <c r="D368" s="10"/>
      <c r="E368" s="50"/>
      <c r="F368" s="50"/>
      <c r="G368" s="19"/>
      <c r="H368" s="10"/>
    </row>
    <row r="369" spans="1:8" x14ac:dyDescent="0.25">
      <c r="A369" s="10"/>
      <c r="C369" s="10"/>
      <c r="D369" s="10"/>
      <c r="E369" s="50"/>
      <c r="F369" s="50"/>
      <c r="G369" s="19"/>
      <c r="H369" s="10"/>
    </row>
    <row r="370" spans="1:8" x14ac:dyDescent="0.25">
      <c r="A370" s="10"/>
      <c r="C370" s="10"/>
      <c r="D370" s="10"/>
      <c r="E370" s="50"/>
      <c r="F370" s="50"/>
      <c r="G370" s="19"/>
      <c r="H370" s="10"/>
    </row>
    <row r="371" spans="1:8" x14ac:dyDescent="0.25">
      <c r="A371" s="10"/>
      <c r="C371" s="10"/>
      <c r="D371" s="10"/>
      <c r="E371" s="50"/>
      <c r="F371" s="50"/>
      <c r="G371" s="19"/>
      <c r="H371" s="10"/>
    </row>
    <row r="372" spans="1:8" x14ac:dyDescent="0.25">
      <c r="A372" s="10"/>
      <c r="C372" s="10"/>
      <c r="D372" s="10"/>
      <c r="E372" s="50"/>
      <c r="F372" s="50"/>
      <c r="G372" s="19"/>
      <c r="H372" s="10"/>
    </row>
    <row r="373" spans="1:8" x14ac:dyDescent="0.25">
      <c r="A373" s="10"/>
      <c r="C373" s="10"/>
      <c r="D373" s="10"/>
      <c r="E373" s="50"/>
      <c r="F373" s="50"/>
      <c r="G373" s="19"/>
      <c r="H373" s="10"/>
    </row>
    <row r="374" spans="1:8" x14ac:dyDescent="0.25">
      <c r="A374" s="10"/>
      <c r="C374" s="10"/>
      <c r="D374" s="10"/>
      <c r="E374" s="50"/>
      <c r="F374" s="50"/>
      <c r="G374" s="19"/>
      <c r="H374" s="10"/>
    </row>
    <row r="375" spans="1:8" x14ac:dyDescent="0.25">
      <c r="A375" s="10"/>
      <c r="C375" s="10"/>
      <c r="D375" s="10"/>
      <c r="E375" s="50"/>
      <c r="F375" s="50"/>
      <c r="G375" s="19"/>
      <c r="H375" s="10"/>
    </row>
    <row r="376" spans="1:8" x14ac:dyDescent="0.25">
      <c r="A376" s="10"/>
      <c r="C376" s="10"/>
      <c r="D376" s="10"/>
      <c r="E376" s="50"/>
      <c r="F376" s="50"/>
      <c r="G376" s="19"/>
      <c r="H376" s="10"/>
    </row>
    <row r="377" spans="1:8" x14ac:dyDescent="0.25">
      <c r="A377" s="10"/>
      <c r="C377" s="10"/>
      <c r="D377" s="10"/>
      <c r="E377" s="50"/>
      <c r="F377" s="50"/>
      <c r="G377" s="19"/>
      <c r="H377" s="10"/>
    </row>
    <row r="378" spans="1:8" x14ac:dyDescent="0.25">
      <c r="A378" s="10"/>
      <c r="C378" s="10"/>
      <c r="D378" s="10"/>
      <c r="E378" s="50"/>
      <c r="F378" s="50"/>
      <c r="G378" s="19"/>
      <c r="H378" s="10"/>
    </row>
    <row r="379" spans="1:8" x14ac:dyDescent="0.25">
      <c r="A379" s="10"/>
      <c r="C379" s="10"/>
      <c r="D379" s="10"/>
      <c r="E379" s="50"/>
      <c r="F379" s="50"/>
      <c r="G379" s="19"/>
      <c r="H379" s="10"/>
    </row>
    <row r="380" spans="1:8" x14ac:dyDescent="0.25">
      <c r="A380" s="10"/>
      <c r="C380" s="10"/>
      <c r="D380" s="10"/>
      <c r="E380" s="50"/>
      <c r="F380" s="50"/>
      <c r="G380" s="19"/>
      <c r="H380" s="10"/>
    </row>
    <row r="381" spans="1:8" x14ac:dyDescent="0.25">
      <c r="A381" s="10"/>
      <c r="C381" s="10"/>
      <c r="D381" s="10"/>
      <c r="E381" s="50"/>
      <c r="F381" s="50"/>
      <c r="G381" s="19"/>
      <c r="H381" s="10"/>
    </row>
    <row r="382" spans="1:8" x14ac:dyDescent="0.25">
      <c r="A382" s="10"/>
      <c r="C382" s="10"/>
      <c r="D382" s="10"/>
      <c r="E382" s="50"/>
      <c r="F382" s="50"/>
      <c r="G382" s="19"/>
      <c r="H382" s="10"/>
    </row>
    <row r="383" spans="1:8" x14ac:dyDescent="0.25">
      <c r="A383" s="10"/>
      <c r="C383" s="10"/>
      <c r="D383" s="10"/>
      <c r="E383" s="50"/>
      <c r="F383" s="50"/>
      <c r="G383" s="19"/>
      <c r="H383" s="10"/>
    </row>
    <row r="384" spans="1:8" x14ac:dyDescent="0.25">
      <c r="A384" s="10"/>
      <c r="C384" s="10"/>
      <c r="D384" s="10"/>
      <c r="E384" s="50"/>
      <c r="F384" s="50"/>
      <c r="G384" s="19"/>
      <c r="H384" s="10"/>
    </row>
    <row r="385" spans="1:8" x14ac:dyDescent="0.25">
      <c r="A385" s="10"/>
      <c r="C385" s="10"/>
      <c r="D385" s="10"/>
      <c r="E385" s="50"/>
      <c r="F385" s="50"/>
      <c r="G385" s="19"/>
      <c r="H385" s="10"/>
    </row>
    <row r="386" spans="1:8" x14ac:dyDescent="0.25">
      <c r="A386" s="10"/>
      <c r="C386" s="10"/>
      <c r="D386" s="10"/>
      <c r="E386" s="50"/>
      <c r="F386" s="50"/>
      <c r="G386" s="19"/>
      <c r="H386" s="10"/>
    </row>
    <row r="387" spans="1:8" x14ac:dyDescent="0.25">
      <c r="A387" s="10"/>
      <c r="C387" s="10"/>
      <c r="D387" s="10"/>
      <c r="E387" s="50"/>
      <c r="F387" s="50"/>
      <c r="G387" s="19"/>
      <c r="H387" s="10"/>
    </row>
    <row r="388" spans="1:8" x14ac:dyDescent="0.25">
      <c r="A388" s="10"/>
      <c r="C388" s="10"/>
      <c r="D388" s="10"/>
      <c r="E388" s="50"/>
      <c r="F388" s="50"/>
      <c r="G388" s="19"/>
      <c r="H388" s="10"/>
    </row>
    <row r="389" spans="1:8" x14ac:dyDescent="0.25">
      <c r="A389" s="10"/>
      <c r="C389" s="10"/>
      <c r="D389" s="10"/>
      <c r="E389" s="50"/>
      <c r="F389" s="50"/>
      <c r="G389" s="19"/>
      <c r="H389" s="10"/>
    </row>
    <row r="390" spans="1:8" x14ac:dyDescent="0.25">
      <c r="A390" s="10"/>
      <c r="C390" s="10"/>
      <c r="D390" s="10"/>
      <c r="E390" s="50"/>
      <c r="F390" s="50"/>
      <c r="G390" s="19"/>
      <c r="H390" s="10"/>
    </row>
    <row r="391" spans="1:8" x14ac:dyDescent="0.25">
      <c r="A391" s="10"/>
      <c r="C391" s="10"/>
      <c r="D391" s="10"/>
      <c r="E391" s="50"/>
      <c r="F391" s="50"/>
      <c r="G391" s="19"/>
      <c r="H391" s="10"/>
    </row>
    <row r="392" spans="1:8" x14ac:dyDescent="0.25">
      <c r="A392" s="10"/>
      <c r="C392" s="10"/>
      <c r="D392" s="10"/>
      <c r="E392" s="50"/>
      <c r="F392" s="50"/>
      <c r="G392" s="19"/>
      <c r="H392" s="10"/>
    </row>
    <row r="393" spans="1:8" x14ac:dyDescent="0.25">
      <c r="A393" s="10"/>
      <c r="C393" s="10"/>
      <c r="D393" s="10"/>
      <c r="E393" s="50"/>
      <c r="F393" s="50"/>
      <c r="G393" s="19"/>
      <c r="H393" s="10"/>
    </row>
    <row r="394" spans="1:8" x14ac:dyDescent="0.25">
      <c r="A394" s="10"/>
      <c r="C394" s="10"/>
      <c r="D394" s="10"/>
      <c r="E394" s="50"/>
      <c r="F394" s="50"/>
      <c r="G394" s="19"/>
      <c r="H394" s="10"/>
    </row>
    <row r="395" spans="1:8" x14ac:dyDescent="0.25">
      <c r="A395" s="10"/>
      <c r="C395" s="10"/>
      <c r="D395" s="10"/>
      <c r="E395" s="50"/>
      <c r="F395" s="50"/>
      <c r="G395" s="19"/>
      <c r="H395" s="10"/>
    </row>
    <row r="396" spans="1:8" x14ac:dyDescent="0.25">
      <c r="A396" s="10"/>
      <c r="C396" s="10"/>
      <c r="D396" s="10"/>
      <c r="E396" s="50"/>
      <c r="F396" s="50"/>
      <c r="G396" s="19"/>
      <c r="H396" s="10"/>
    </row>
    <row r="397" spans="1:8" x14ac:dyDescent="0.25">
      <c r="A397" s="10"/>
      <c r="C397" s="10"/>
      <c r="D397" s="10"/>
      <c r="E397" s="50"/>
      <c r="F397" s="50"/>
      <c r="G397" s="19"/>
      <c r="H397" s="10"/>
    </row>
    <row r="398" spans="1:8" x14ac:dyDescent="0.25">
      <c r="A398" s="10"/>
      <c r="C398" s="10"/>
      <c r="D398" s="10"/>
      <c r="E398" s="50"/>
      <c r="F398" s="50"/>
      <c r="G398" s="19"/>
      <c r="H398" s="10"/>
    </row>
    <row r="399" spans="1:8" x14ac:dyDescent="0.25">
      <c r="A399" s="10"/>
      <c r="C399" s="10"/>
      <c r="D399" s="10"/>
      <c r="E399" s="50"/>
      <c r="F399" s="50"/>
      <c r="G399" s="19"/>
      <c r="H399" s="10"/>
    </row>
    <row r="400" spans="1:8" x14ac:dyDescent="0.25">
      <c r="A400" s="10"/>
      <c r="C400" s="10"/>
      <c r="D400" s="10"/>
      <c r="E400" s="50"/>
      <c r="F400" s="50"/>
      <c r="G400" s="19"/>
      <c r="H400" s="10"/>
    </row>
    <row r="401" spans="1:8" x14ac:dyDescent="0.25">
      <c r="A401" s="10"/>
      <c r="C401" s="10"/>
      <c r="D401" s="10"/>
      <c r="E401" s="50"/>
      <c r="F401" s="50"/>
      <c r="G401" s="19"/>
      <c r="H401" s="10"/>
    </row>
    <row r="402" spans="1:8" x14ac:dyDescent="0.25">
      <c r="A402" s="10"/>
      <c r="C402" s="10"/>
      <c r="D402" s="10"/>
      <c r="E402" s="50"/>
      <c r="F402" s="50"/>
      <c r="G402" s="19"/>
      <c r="H402" s="10"/>
    </row>
    <row r="403" spans="1:8" x14ac:dyDescent="0.25">
      <c r="A403" s="10"/>
      <c r="C403" s="10"/>
      <c r="D403" s="10"/>
      <c r="E403" s="50"/>
      <c r="F403" s="50"/>
      <c r="G403" s="19"/>
      <c r="H403" s="10"/>
    </row>
    <row r="404" spans="1:8" x14ac:dyDescent="0.25">
      <c r="A404" s="10"/>
      <c r="C404" s="10"/>
      <c r="D404" s="10"/>
      <c r="E404" s="50"/>
      <c r="F404" s="50"/>
      <c r="G404" s="19"/>
      <c r="H404" s="10"/>
    </row>
    <row r="405" spans="1:8" x14ac:dyDescent="0.25">
      <c r="A405" s="10"/>
      <c r="C405" s="10"/>
      <c r="D405" s="10"/>
      <c r="E405" s="50"/>
      <c r="F405" s="50"/>
      <c r="G405" s="19"/>
      <c r="H405" s="10"/>
    </row>
    <row r="406" spans="1:8" x14ac:dyDescent="0.25">
      <c r="A406" s="10"/>
      <c r="C406" s="10"/>
      <c r="D406" s="10"/>
      <c r="E406" s="50"/>
      <c r="F406" s="50"/>
      <c r="G406" s="19"/>
      <c r="H406" s="10"/>
    </row>
    <row r="407" spans="1:8" x14ac:dyDescent="0.25">
      <c r="A407" s="10"/>
      <c r="C407" s="10"/>
      <c r="D407" s="10"/>
      <c r="E407" s="50"/>
      <c r="F407" s="50"/>
      <c r="G407" s="19"/>
      <c r="H407" s="10"/>
    </row>
    <row r="408" spans="1:8" x14ac:dyDescent="0.25">
      <c r="A408" s="10"/>
      <c r="C408" s="10"/>
      <c r="D408" s="10"/>
      <c r="E408" s="50"/>
      <c r="F408" s="50"/>
      <c r="G408" s="19"/>
      <c r="H408" s="10"/>
    </row>
    <row r="409" spans="1:8" x14ac:dyDescent="0.25">
      <c r="A409" s="10"/>
      <c r="C409" s="10"/>
      <c r="D409" s="10"/>
      <c r="E409" s="50"/>
      <c r="F409" s="50"/>
      <c r="G409" s="19"/>
      <c r="H409" s="10"/>
    </row>
    <row r="410" spans="1:8" x14ac:dyDescent="0.25">
      <c r="A410" s="10"/>
      <c r="C410" s="10"/>
      <c r="D410" s="10"/>
      <c r="E410" s="50"/>
      <c r="F410" s="50"/>
      <c r="G410" s="19"/>
      <c r="H410" s="10"/>
    </row>
    <row r="411" spans="1:8" x14ac:dyDescent="0.25">
      <c r="A411" s="10"/>
      <c r="C411" s="10"/>
      <c r="D411" s="10"/>
      <c r="E411" s="50"/>
      <c r="F411" s="50"/>
      <c r="G411" s="19"/>
      <c r="H411" s="10"/>
    </row>
    <row r="412" spans="1:8" x14ac:dyDescent="0.25">
      <c r="A412" s="10"/>
      <c r="C412" s="10"/>
      <c r="D412" s="10"/>
      <c r="E412" s="50"/>
      <c r="F412" s="50"/>
      <c r="G412" s="19"/>
      <c r="H412" s="10"/>
    </row>
    <row r="413" spans="1:8" x14ac:dyDescent="0.25">
      <c r="A413" s="10"/>
      <c r="C413" s="10"/>
      <c r="D413" s="10"/>
      <c r="E413" s="50"/>
      <c r="F413" s="50"/>
      <c r="G413" s="19"/>
      <c r="H413" s="10"/>
    </row>
    <row r="414" spans="1:8" x14ac:dyDescent="0.25">
      <c r="A414" s="10"/>
      <c r="C414" s="10"/>
      <c r="D414" s="10"/>
      <c r="E414" s="50"/>
      <c r="F414" s="50"/>
      <c r="G414" s="19"/>
      <c r="H414" s="10"/>
    </row>
    <row r="415" spans="1:8" x14ac:dyDescent="0.25">
      <c r="A415" s="10"/>
      <c r="C415" s="10"/>
      <c r="D415" s="10"/>
      <c r="E415" s="50"/>
      <c r="F415" s="50"/>
      <c r="G415" s="19"/>
      <c r="H415" s="10"/>
    </row>
    <row r="416" spans="1:8" x14ac:dyDescent="0.25">
      <c r="A416" s="10"/>
      <c r="C416" s="10"/>
      <c r="D416" s="10"/>
      <c r="E416" s="50"/>
      <c r="F416" s="50"/>
      <c r="G416" s="19"/>
      <c r="H416" s="10"/>
    </row>
    <row r="417" spans="1:8" x14ac:dyDescent="0.25">
      <c r="A417" s="10"/>
      <c r="C417" s="10"/>
      <c r="D417" s="10"/>
      <c r="E417" s="50"/>
      <c r="F417" s="50"/>
      <c r="G417" s="19"/>
      <c r="H417" s="10"/>
    </row>
    <row r="418" spans="1:8" x14ac:dyDescent="0.25">
      <c r="A418" s="10"/>
      <c r="C418" s="10"/>
      <c r="D418" s="10"/>
      <c r="E418" s="50"/>
      <c r="F418" s="50"/>
      <c r="G418" s="19"/>
      <c r="H418" s="10"/>
    </row>
    <row r="419" spans="1:8" x14ac:dyDescent="0.25">
      <c r="A419" s="10"/>
      <c r="C419" s="10"/>
      <c r="D419" s="10"/>
      <c r="E419" s="50"/>
      <c r="F419" s="50"/>
      <c r="G419" s="19"/>
      <c r="H419" s="10"/>
    </row>
    <row r="420" spans="1:8" x14ac:dyDescent="0.25">
      <c r="A420" s="10"/>
      <c r="C420" s="10"/>
      <c r="D420" s="10"/>
      <c r="E420" s="50"/>
      <c r="F420" s="50"/>
      <c r="G420" s="19"/>
      <c r="H420" s="10"/>
    </row>
    <row r="421" spans="1:8" x14ac:dyDescent="0.25">
      <c r="A421" s="10"/>
      <c r="C421" s="10"/>
      <c r="D421" s="10"/>
      <c r="E421" s="50"/>
      <c r="F421" s="50"/>
      <c r="G421" s="19"/>
      <c r="H421" s="10"/>
    </row>
    <row r="422" spans="1:8" x14ac:dyDescent="0.25">
      <c r="A422" s="10"/>
      <c r="C422" s="10"/>
      <c r="D422" s="10"/>
      <c r="E422" s="50"/>
      <c r="F422" s="50"/>
      <c r="G422" s="19"/>
      <c r="H422" s="10"/>
    </row>
    <row r="423" spans="1:8" x14ac:dyDescent="0.25">
      <c r="A423" s="10"/>
      <c r="C423" s="10"/>
      <c r="D423" s="10"/>
      <c r="E423" s="50"/>
      <c r="F423" s="50"/>
      <c r="G423" s="19"/>
      <c r="H423" s="10"/>
    </row>
    <row r="424" spans="1:8" x14ac:dyDescent="0.25">
      <c r="A424" s="10"/>
      <c r="C424" s="10"/>
      <c r="D424" s="10"/>
      <c r="E424" s="50"/>
      <c r="F424" s="50"/>
      <c r="G424" s="19"/>
      <c r="H424" s="10"/>
    </row>
    <row r="425" spans="1:8" x14ac:dyDescent="0.25">
      <c r="A425" s="10"/>
      <c r="C425" s="10"/>
      <c r="D425" s="10"/>
      <c r="E425" s="50"/>
      <c r="F425" s="50"/>
      <c r="G425" s="19"/>
      <c r="H425" s="10"/>
    </row>
    <row r="426" spans="1:8" x14ac:dyDescent="0.25">
      <c r="A426" s="10"/>
      <c r="C426" s="10"/>
      <c r="D426" s="10"/>
      <c r="E426" s="50"/>
      <c r="F426" s="50"/>
      <c r="G426" s="19"/>
      <c r="H426" s="10"/>
    </row>
    <row r="427" spans="1:8" x14ac:dyDescent="0.25">
      <c r="A427" s="10"/>
      <c r="C427" s="10"/>
      <c r="D427" s="10"/>
      <c r="E427" s="50"/>
      <c r="F427" s="50"/>
      <c r="G427" s="19"/>
      <c r="H427" s="10"/>
    </row>
    <row r="428" spans="1:8" x14ac:dyDescent="0.25">
      <c r="A428" s="10"/>
      <c r="C428" s="10"/>
      <c r="D428" s="10"/>
      <c r="E428" s="50"/>
      <c r="F428" s="50"/>
      <c r="G428" s="19"/>
      <c r="H428" s="10"/>
    </row>
    <row r="429" spans="1:8" x14ac:dyDescent="0.25">
      <c r="A429" s="10"/>
      <c r="C429" s="10"/>
      <c r="D429" s="10"/>
      <c r="E429" s="50"/>
      <c r="F429" s="50"/>
      <c r="G429" s="19"/>
      <c r="H429" s="10"/>
    </row>
    <row r="430" spans="1:8" x14ac:dyDescent="0.25">
      <c r="A430" s="10"/>
      <c r="C430" s="10"/>
      <c r="D430" s="10"/>
      <c r="E430" s="50"/>
      <c r="F430" s="50"/>
      <c r="G430" s="19"/>
      <c r="H430" s="10"/>
    </row>
    <row r="431" spans="1:8" x14ac:dyDescent="0.25">
      <c r="A431" s="10"/>
      <c r="C431" s="10"/>
      <c r="D431" s="10"/>
      <c r="E431" s="50"/>
      <c r="F431" s="50"/>
      <c r="G431" s="19"/>
      <c r="H431" s="10"/>
    </row>
    <row r="432" spans="1:8" x14ac:dyDescent="0.25">
      <c r="A432" s="10"/>
      <c r="C432" s="10"/>
      <c r="D432" s="10"/>
      <c r="E432" s="50"/>
      <c r="F432" s="50"/>
      <c r="G432" s="19"/>
      <c r="H432" s="10"/>
    </row>
    <row r="433" spans="1:8" x14ac:dyDescent="0.25">
      <c r="A433" s="10"/>
      <c r="C433" s="10"/>
      <c r="D433" s="10"/>
      <c r="E433" s="50"/>
      <c r="F433" s="50"/>
      <c r="G433" s="19"/>
      <c r="H433" s="10"/>
    </row>
    <row r="434" spans="1:8" x14ac:dyDescent="0.25">
      <c r="A434" s="10"/>
      <c r="C434" s="10"/>
      <c r="D434" s="10"/>
      <c r="E434" s="50"/>
      <c r="F434" s="50"/>
      <c r="G434" s="19"/>
      <c r="H434" s="10"/>
    </row>
    <row r="435" spans="1:8" x14ac:dyDescent="0.25">
      <c r="A435" s="10"/>
      <c r="C435" s="10"/>
      <c r="D435" s="10"/>
      <c r="E435" s="50"/>
      <c r="F435" s="50"/>
      <c r="G435" s="19"/>
      <c r="H435" s="10"/>
    </row>
    <row r="436" spans="1:8" x14ac:dyDescent="0.25">
      <c r="A436" s="10"/>
      <c r="C436" s="10"/>
      <c r="D436" s="10"/>
      <c r="E436" s="50"/>
      <c r="F436" s="50"/>
      <c r="G436" s="19"/>
      <c r="H436" s="10"/>
    </row>
    <row r="437" spans="1:8" x14ac:dyDescent="0.25">
      <c r="A437" s="10"/>
      <c r="C437" s="10"/>
      <c r="D437" s="10"/>
      <c r="E437" s="50"/>
      <c r="F437" s="50"/>
      <c r="G437" s="19"/>
      <c r="H437" s="10"/>
    </row>
    <row r="438" spans="1:8" x14ac:dyDescent="0.25">
      <c r="A438" s="10"/>
      <c r="C438" s="10"/>
      <c r="D438" s="10"/>
      <c r="E438" s="50"/>
      <c r="F438" s="50"/>
      <c r="G438" s="19"/>
      <c r="H438" s="10"/>
    </row>
    <row r="439" spans="1:8" x14ac:dyDescent="0.25">
      <c r="A439" s="10"/>
      <c r="C439" s="10"/>
      <c r="D439" s="10"/>
      <c r="E439" s="50"/>
      <c r="F439" s="50"/>
      <c r="G439" s="19"/>
      <c r="H439" s="10"/>
    </row>
    <row r="440" spans="1:8" x14ac:dyDescent="0.25">
      <c r="A440" s="10"/>
      <c r="C440" s="10"/>
      <c r="D440" s="10"/>
      <c r="E440" s="50"/>
      <c r="F440" s="50"/>
      <c r="G440" s="19"/>
      <c r="H440" s="10"/>
    </row>
    <row r="441" spans="1:8" x14ac:dyDescent="0.25">
      <c r="A441" s="10"/>
      <c r="C441" s="10"/>
      <c r="D441" s="10"/>
      <c r="E441" s="50"/>
      <c r="F441" s="50"/>
      <c r="G441" s="19"/>
      <c r="H441" s="10"/>
    </row>
    <row r="442" spans="1:8" x14ac:dyDescent="0.25">
      <c r="A442" s="10"/>
      <c r="C442" s="10"/>
      <c r="D442" s="10"/>
      <c r="E442" s="50"/>
      <c r="F442" s="50"/>
      <c r="G442" s="19"/>
      <c r="H442" s="10"/>
    </row>
    <row r="443" spans="1:8" x14ac:dyDescent="0.25">
      <c r="A443" s="10"/>
      <c r="C443" s="10"/>
      <c r="D443" s="10"/>
      <c r="E443" s="50"/>
      <c r="F443" s="50"/>
      <c r="G443" s="19"/>
      <c r="H443" s="10"/>
    </row>
    <row r="444" spans="1:8" x14ac:dyDescent="0.25">
      <c r="A444" s="10"/>
      <c r="C444" s="10"/>
      <c r="D444" s="10"/>
      <c r="E444" s="50"/>
      <c r="F444" s="50"/>
      <c r="G444" s="19"/>
      <c r="H444" s="10"/>
    </row>
    <row r="445" spans="1:8" x14ac:dyDescent="0.25">
      <c r="A445" s="10"/>
      <c r="C445" s="10"/>
      <c r="D445" s="10"/>
      <c r="E445" s="50"/>
      <c r="F445" s="50"/>
      <c r="G445" s="19"/>
      <c r="H445" s="10"/>
    </row>
    <row r="446" spans="1:8" x14ac:dyDescent="0.25">
      <c r="A446" s="10"/>
      <c r="C446" s="10"/>
      <c r="D446" s="10"/>
      <c r="E446" s="50"/>
      <c r="F446" s="50"/>
      <c r="G446" s="19"/>
      <c r="H446" s="10"/>
    </row>
    <row r="447" spans="1:8" x14ac:dyDescent="0.25">
      <c r="A447" s="10"/>
      <c r="C447" s="10"/>
      <c r="D447" s="10"/>
      <c r="E447" s="50"/>
      <c r="F447" s="50"/>
      <c r="G447" s="19"/>
      <c r="H447" s="10"/>
    </row>
    <row r="448" spans="1:8" x14ac:dyDescent="0.25">
      <c r="A448" s="10"/>
      <c r="C448" s="10"/>
      <c r="D448" s="10"/>
      <c r="E448" s="50"/>
      <c r="F448" s="50"/>
      <c r="G448" s="19"/>
      <c r="H448" s="10"/>
    </row>
    <row r="449" spans="1:8" x14ac:dyDescent="0.25">
      <c r="A449" s="10"/>
      <c r="C449" s="10"/>
      <c r="D449" s="10"/>
      <c r="E449" s="50"/>
      <c r="F449" s="50"/>
      <c r="G449" s="19"/>
      <c r="H449" s="10"/>
    </row>
    <row r="450" spans="1:8" x14ac:dyDescent="0.25">
      <c r="A450" s="10"/>
      <c r="C450" s="10"/>
      <c r="D450" s="10"/>
      <c r="E450" s="50"/>
      <c r="F450" s="50"/>
      <c r="G450" s="19"/>
      <c r="H450" s="10"/>
    </row>
    <row r="451" spans="1:8" x14ac:dyDescent="0.25">
      <c r="A451" s="10"/>
      <c r="C451" s="10"/>
      <c r="D451" s="10"/>
      <c r="E451" s="50"/>
      <c r="F451" s="50"/>
      <c r="G451" s="19"/>
      <c r="H451" s="10"/>
    </row>
    <row r="452" spans="1:8" x14ac:dyDescent="0.25">
      <c r="A452" s="10"/>
      <c r="C452" s="10"/>
      <c r="D452" s="10"/>
      <c r="E452" s="50"/>
      <c r="F452" s="50"/>
      <c r="G452" s="19"/>
      <c r="H452" s="10"/>
    </row>
    <row r="453" spans="1:8" x14ac:dyDescent="0.25">
      <c r="A453" s="10"/>
      <c r="C453" s="10"/>
      <c r="D453" s="10"/>
      <c r="E453" s="50"/>
      <c r="F453" s="50"/>
      <c r="G453" s="19"/>
      <c r="H453" s="10"/>
    </row>
    <row r="454" spans="1:8" x14ac:dyDescent="0.25">
      <c r="A454" s="10"/>
      <c r="C454" s="10"/>
      <c r="D454" s="10"/>
      <c r="E454" s="50"/>
      <c r="F454" s="50"/>
      <c r="G454" s="19"/>
      <c r="H454" s="10"/>
    </row>
    <row r="455" spans="1:8" x14ac:dyDescent="0.25">
      <c r="A455" s="10"/>
      <c r="C455" s="10"/>
      <c r="D455" s="10"/>
      <c r="E455" s="50"/>
      <c r="F455" s="50"/>
      <c r="G455" s="19"/>
      <c r="H455" s="10"/>
    </row>
    <row r="456" spans="1:8" x14ac:dyDescent="0.25">
      <c r="A456" s="10"/>
      <c r="C456" s="10"/>
      <c r="D456" s="10"/>
      <c r="E456" s="50"/>
      <c r="F456" s="50"/>
      <c r="G456" s="19"/>
      <c r="H456" s="10"/>
    </row>
    <row r="457" spans="1:8" x14ac:dyDescent="0.25">
      <c r="A457" s="10"/>
      <c r="C457" s="10"/>
      <c r="D457" s="10"/>
      <c r="E457" s="50"/>
      <c r="F457" s="50"/>
      <c r="G457" s="19"/>
      <c r="H457" s="10"/>
    </row>
    <row r="458" spans="1:8" x14ac:dyDescent="0.25">
      <c r="A458" s="10"/>
      <c r="C458" s="10"/>
      <c r="D458" s="10"/>
      <c r="E458" s="50"/>
      <c r="F458" s="50"/>
      <c r="G458" s="19"/>
      <c r="H458" s="10"/>
    </row>
    <row r="459" spans="1:8" x14ac:dyDescent="0.25">
      <c r="A459" s="10"/>
      <c r="C459" s="10"/>
      <c r="D459" s="10"/>
      <c r="E459" s="50"/>
      <c r="F459" s="50"/>
      <c r="G459" s="19"/>
      <c r="H459" s="10"/>
    </row>
    <row r="460" spans="1:8" x14ac:dyDescent="0.25">
      <c r="A460" s="10"/>
      <c r="C460" s="10"/>
      <c r="D460" s="10"/>
      <c r="E460" s="50"/>
      <c r="F460" s="50"/>
      <c r="G460" s="19"/>
      <c r="H460" s="10"/>
    </row>
    <row r="461" spans="1:8" x14ac:dyDescent="0.25">
      <c r="A461" s="10"/>
      <c r="C461" s="10"/>
      <c r="D461" s="10"/>
      <c r="E461" s="50"/>
      <c r="F461" s="50"/>
      <c r="G461" s="19"/>
      <c r="H461" s="10"/>
    </row>
    <row r="462" spans="1:8" x14ac:dyDescent="0.25">
      <c r="A462" s="10"/>
      <c r="C462" s="10"/>
      <c r="D462" s="10"/>
      <c r="E462" s="50"/>
      <c r="F462" s="50"/>
      <c r="G462" s="19"/>
      <c r="H462" s="10"/>
    </row>
    <row r="463" spans="1:8" x14ac:dyDescent="0.25">
      <c r="A463" s="10"/>
      <c r="C463" s="10"/>
      <c r="D463" s="10"/>
      <c r="E463" s="50"/>
      <c r="F463" s="50"/>
      <c r="G463" s="19"/>
      <c r="H463" s="10"/>
    </row>
    <row r="464" spans="1:8" x14ac:dyDescent="0.25">
      <c r="A464" s="10"/>
      <c r="C464" s="10"/>
      <c r="D464" s="10"/>
      <c r="E464" s="50"/>
      <c r="F464" s="50"/>
      <c r="G464" s="19"/>
      <c r="H464" s="10"/>
    </row>
    <row r="465" spans="1:8" x14ac:dyDescent="0.25">
      <c r="A465" s="10"/>
      <c r="C465" s="10"/>
      <c r="D465" s="10"/>
      <c r="E465" s="50"/>
      <c r="F465" s="50"/>
      <c r="G465" s="19"/>
      <c r="H465" s="10"/>
    </row>
    <row r="466" spans="1:8" x14ac:dyDescent="0.25">
      <c r="A466" s="10"/>
      <c r="C466" s="10"/>
      <c r="D466" s="10"/>
      <c r="E466" s="50"/>
      <c r="F466" s="50"/>
      <c r="G466" s="19"/>
      <c r="H466" s="10"/>
    </row>
    <row r="467" spans="1:8" x14ac:dyDescent="0.25">
      <c r="A467" s="10"/>
      <c r="C467" s="10"/>
      <c r="D467" s="10"/>
      <c r="E467" s="50"/>
      <c r="F467" s="50"/>
      <c r="G467" s="19"/>
      <c r="H467" s="10"/>
    </row>
    <row r="468" spans="1:8" x14ac:dyDescent="0.25">
      <c r="A468" s="10"/>
      <c r="C468" s="10"/>
      <c r="D468" s="10"/>
      <c r="E468" s="50"/>
      <c r="F468" s="50"/>
      <c r="G468" s="19"/>
      <c r="H468" s="10"/>
    </row>
    <row r="469" spans="1:8" x14ac:dyDescent="0.25">
      <c r="A469" s="10"/>
      <c r="C469" s="10"/>
      <c r="D469" s="10"/>
      <c r="E469" s="50"/>
      <c r="F469" s="50"/>
      <c r="G469" s="19"/>
      <c r="H469" s="10"/>
    </row>
    <row r="470" spans="1:8" x14ac:dyDescent="0.25">
      <c r="A470" s="10"/>
      <c r="C470" s="10"/>
      <c r="D470" s="10"/>
      <c r="E470" s="50"/>
      <c r="F470" s="50"/>
      <c r="G470" s="19"/>
      <c r="H470" s="10"/>
    </row>
    <row r="471" spans="1:8" x14ac:dyDescent="0.25">
      <c r="A471" s="10"/>
      <c r="C471" s="10"/>
      <c r="D471" s="10"/>
      <c r="E471" s="50"/>
      <c r="F471" s="50"/>
      <c r="G471" s="19"/>
      <c r="H471" s="10"/>
    </row>
    <row r="472" spans="1:8" x14ac:dyDescent="0.25">
      <c r="A472" s="10"/>
      <c r="C472" s="10"/>
      <c r="D472" s="10"/>
      <c r="E472" s="50"/>
      <c r="F472" s="50"/>
      <c r="G472" s="19"/>
      <c r="H472" s="10"/>
    </row>
    <row r="473" spans="1:8" x14ac:dyDescent="0.25">
      <c r="A473" s="10"/>
      <c r="C473" s="10"/>
      <c r="D473" s="10"/>
      <c r="E473" s="50"/>
      <c r="F473" s="50"/>
      <c r="G473" s="19"/>
      <c r="H473" s="10"/>
    </row>
    <row r="474" spans="1:8" x14ac:dyDescent="0.25">
      <c r="A474" s="10"/>
      <c r="C474" s="10"/>
      <c r="D474" s="10"/>
      <c r="E474" s="50"/>
      <c r="F474" s="50"/>
      <c r="G474" s="19"/>
      <c r="H474" s="10"/>
    </row>
    <row r="475" spans="1:8" x14ac:dyDescent="0.25">
      <c r="A475" s="10"/>
      <c r="C475" s="10"/>
      <c r="D475" s="10"/>
      <c r="E475" s="50"/>
      <c r="F475" s="50"/>
      <c r="G475" s="19"/>
      <c r="H475" s="10"/>
    </row>
    <row r="476" spans="1:8" x14ac:dyDescent="0.25">
      <c r="A476" s="10"/>
      <c r="C476" s="10"/>
      <c r="D476" s="10"/>
      <c r="E476" s="50"/>
      <c r="F476" s="50"/>
      <c r="G476" s="19"/>
      <c r="H476" s="10"/>
    </row>
    <row r="477" spans="1:8" x14ac:dyDescent="0.25">
      <c r="A477" s="10"/>
      <c r="C477" s="10"/>
      <c r="D477" s="10"/>
      <c r="E477" s="50"/>
      <c r="F477" s="50"/>
      <c r="G477" s="19"/>
      <c r="H477" s="10"/>
    </row>
    <row r="478" spans="1:8" x14ac:dyDescent="0.25">
      <c r="A478" s="10"/>
      <c r="C478" s="10"/>
      <c r="D478" s="10"/>
      <c r="E478" s="50"/>
      <c r="F478" s="50"/>
      <c r="G478" s="19"/>
      <c r="H478" s="10"/>
    </row>
    <row r="479" spans="1:8" x14ac:dyDescent="0.25">
      <c r="A479" s="10"/>
      <c r="C479" s="10"/>
      <c r="D479" s="10"/>
      <c r="E479" s="50"/>
      <c r="F479" s="50"/>
      <c r="G479" s="19"/>
      <c r="H479" s="10"/>
    </row>
    <row r="480" spans="1:8" x14ac:dyDescent="0.25">
      <c r="A480" s="10"/>
      <c r="C480" s="10"/>
      <c r="D480" s="10"/>
      <c r="E480" s="50"/>
      <c r="F480" s="50"/>
      <c r="G480" s="19"/>
      <c r="H480" s="10"/>
    </row>
    <row r="481" spans="1:8" x14ac:dyDescent="0.25">
      <c r="A481" s="10"/>
      <c r="C481" s="10"/>
      <c r="D481" s="10"/>
      <c r="E481" s="50"/>
      <c r="F481" s="50"/>
      <c r="G481" s="19"/>
      <c r="H481" s="10"/>
    </row>
    <row r="482" spans="1:8" x14ac:dyDescent="0.25">
      <c r="A482" s="10"/>
      <c r="C482" s="10"/>
      <c r="D482" s="10"/>
      <c r="E482" s="50"/>
      <c r="F482" s="50"/>
      <c r="G482" s="19"/>
      <c r="H482" s="10"/>
    </row>
    <row r="483" spans="1:8" x14ac:dyDescent="0.25">
      <c r="A483" s="10"/>
      <c r="C483" s="10"/>
      <c r="D483" s="10"/>
      <c r="E483" s="50"/>
      <c r="F483" s="50"/>
      <c r="G483" s="19"/>
      <c r="H483" s="10"/>
    </row>
    <row r="484" spans="1:8" x14ac:dyDescent="0.25">
      <c r="A484" s="10"/>
      <c r="C484" s="10"/>
      <c r="D484" s="10"/>
      <c r="E484" s="50"/>
      <c r="F484" s="50"/>
      <c r="G484" s="19"/>
      <c r="H484" s="10"/>
    </row>
    <row r="485" spans="1:8" x14ac:dyDescent="0.25">
      <c r="A485" s="10"/>
      <c r="C485" s="10"/>
      <c r="D485" s="10"/>
      <c r="E485" s="50"/>
      <c r="F485" s="50"/>
      <c r="G485" s="19"/>
      <c r="H485" s="10"/>
    </row>
    <row r="486" spans="1:8" x14ac:dyDescent="0.25">
      <c r="A486" s="10"/>
      <c r="C486" s="10"/>
      <c r="D486" s="10"/>
      <c r="E486" s="50"/>
      <c r="F486" s="50"/>
      <c r="G486" s="19"/>
      <c r="H486" s="10"/>
    </row>
    <row r="487" spans="1:8" x14ac:dyDescent="0.25">
      <c r="A487" s="10"/>
      <c r="C487" s="10"/>
      <c r="D487" s="10"/>
      <c r="E487" s="50"/>
      <c r="F487" s="50"/>
      <c r="G487" s="19"/>
      <c r="H487" s="10"/>
    </row>
    <row r="488" spans="1:8" x14ac:dyDescent="0.25">
      <c r="A488" s="10"/>
      <c r="C488" s="10"/>
      <c r="D488" s="10"/>
      <c r="E488" s="50"/>
      <c r="F488" s="50"/>
      <c r="G488" s="19"/>
      <c r="H488" s="10"/>
    </row>
    <row r="489" spans="1:8" x14ac:dyDescent="0.25">
      <c r="A489" s="10"/>
      <c r="C489" s="10"/>
      <c r="D489" s="10"/>
      <c r="E489" s="50"/>
      <c r="F489" s="50"/>
      <c r="G489" s="19"/>
      <c r="H489" s="10"/>
    </row>
    <row r="490" spans="1:8" x14ac:dyDescent="0.25">
      <c r="A490" s="10"/>
      <c r="C490" s="10"/>
      <c r="D490" s="10"/>
      <c r="E490" s="50"/>
      <c r="F490" s="50"/>
      <c r="G490" s="19"/>
      <c r="H490" s="10"/>
    </row>
    <row r="491" spans="1:8" x14ac:dyDescent="0.25">
      <c r="A491" s="10"/>
      <c r="C491" s="10"/>
      <c r="D491" s="10"/>
      <c r="E491" s="50"/>
      <c r="F491" s="50"/>
      <c r="G491" s="19"/>
      <c r="H491" s="10"/>
    </row>
    <row r="492" spans="1:8" x14ac:dyDescent="0.25">
      <c r="A492" s="10"/>
      <c r="C492" s="10"/>
      <c r="D492" s="10"/>
      <c r="E492" s="50"/>
      <c r="F492" s="50"/>
      <c r="G492" s="19"/>
      <c r="H492" s="10"/>
    </row>
    <row r="493" spans="1:8" x14ac:dyDescent="0.25">
      <c r="A493" s="10"/>
      <c r="C493" s="10"/>
      <c r="D493" s="10"/>
      <c r="E493" s="50"/>
      <c r="F493" s="50"/>
      <c r="G493" s="19"/>
      <c r="H493" s="10"/>
    </row>
    <row r="494" spans="1:8" x14ac:dyDescent="0.25">
      <c r="A494" s="10"/>
      <c r="C494" s="10"/>
      <c r="D494" s="10"/>
      <c r="E494" s="50"/>
      <c r="F494" s="50"/>
      <c r="G494" s="19"/>
      <c r="H494" s="10"/>
    </row>
    <row r="495" spans="1:8" x14ac:dyDescent="0.25">
      <c r="A495" s="10"/>
      <c r="C495" s="10"/>
      <c r="D495" s="10"/>
      <c r="E495" s="50"/>
      <c r="F495" s="50"/>
      <c r="G495" s="19"/>
      <c r="H495" s="10"/>
    </row>
    <row r="496" spans="1:8" x14ac:dyDescent="0.25">
      <c r="A496" s="10"/>
      <c r="C496" s="10"/>
      <c r="D496" s="10"/>
      <c r="E496" s="50"/>
      <c r="F496" s="50"/>
      <c r="G496" s="19"/>
      <c r="H496" s="10"/>
    </row>
    <row r="497" spans="1:8" x14ac:dyDescent="0.25">
      <c r="A497" s="10"/>
      <c r="C497" s="10"/>
      <c r="D497" s="10"/>
      <c r="E497" s="50"/>
      <c r="F497" s="50"/>
      <c r="G497" s="19"/>
      <c r="H497" s="10"/>
    </row>
    <row r="498" spans="1:8" x14ac:dyDescent="0.25">
      <c r="A498" s="10"/>
      <c r="C498" s="10"/>
      <c r="D498" s="10"/>
      <c r="E498" s="50"/>
      <c r="F498" s="50"/>
      <c r="G498" s="19"/>
      <c r="H498" s="10"/>
    </row>
    <row r="499" spans="1:8" x14ac:dyDescent="0.25">
      <c r="A499" s="10"/>
      <c r="C499" s="10"/>
      <c r="D499" s="10"/>
      <c r="E499" s="50"/>
      <c r="F499" s="50"/>
      <c r="G499" s="19"/>
      <c r="H499" s="10"/>
    </row>
    <row r="500" spans="1:8" x14ac:dyDescent="0.25">
      <c r="A500" s="10"/>
      <c r="C500" s="10"/>
      <c r="D500" s="10"/>
      <c r="E500" s="50"/>
      <c r="F500" s="50"/>
      <c r="G500" s="19"/>
      <c r="H500" s="10"/>
    </row>
    <row r="501" spans="1:8" x14ac:dyDescent="0.25">
      <c r="A501" s="10"/>
      <c r="C501" s="10"/>
      <c r="D501" s="10"/>
      <c r="E501" s="50"/>
      <c r="F501" s="50"/>
      <c r="G501" s="19"/>
      <c r="H501" s="10"/>
    </row>
    <row r="502" spans="1:8" x14ac:dyDescent="0.25">
      <c r="A502" s="10"/>
      <c r="C502" s="10"/>
      <c r="D502" s="10"/>
      <c r="E502" s="50"/>
      <c r="F502" s="50"/>
      <c r="G502" s="19"/>
      <c r="H502" s="10"/>
    </row>
    <row r="503" spans="1:8" x14ac:dyDescent="0.25">
      <c r="A503" s="10"/>
      <c r="C503" s="10"/>
      <c r="D503" s="10"/>
      <c r="E503" s="50"/>
      <c r="F503" s="50"/>
      <c r="G503" s="19"/>
      <c r="H503" s="10"/>
    </row>
    <row r="504" spans="1:8" x14ac:dyDescent="0.25">
      <c r="A504" s="10"/>
      <c r="C504" s="10"/>
      <c r="D504" s="10"/>
      <c r="E504" s="50"/>
      <c r="F504" s="50"/>
      <c r="G504" s="19"/>
      <c r="H504" s="10"/>
    </row>
    <row r="505" spans="1:8" x14ac:dyDescent="0.25">
      <c r="A505" s="10"/>
      <c r="C505" s="10"/>
      <c r="D505" s="10"/>
      <c r="E505" s="50"/>
      <c r="F505" s="50"/>
      <c r="G505" s="19"/>
      <c r="H505" s="10"/>
    </row>
    <row r="506" spans="1:8" x14ac:dyDescent="0.25">
      <c r="A506" s="10"/>
      <c r="C506" s="10"/>
      <c r="D506" s="10"/>
      <c r="E506" s="50"/>
      <c r="F506" s="50"/>
      <c r="G506" s="19"/>
      <c r="H506" s="10"/>
    </row>
    <row r="507" spans="1:8" x14ac:dyDescent="0.25">
      <c r="A507" s="10"/>
      <c r="C507" s="10"/>
      <c r="D507" s="10"/>
      <c r="E507" s="50"/>
      <c r="F507" s="50"/>
      <c r="G507" s="19"/>
      <c r="H507" s="10"/>
    </row>
    <row r="508" spans="1:8" x14ac:dyDescent="0.25">
      <c r="A508" s="10"/>
      <c r="C508" s="10"/>
      <c r="D508" s="10"/>
      <c r="E508" s="50"/>
      <c r="F508" s="50"/>
      <c r="G508" s="19"/>
      <c r="H508" s="10"/>
    </row>
    <row r="509" spans="1:8" x14ac:dyDescent="0.25">
      <c r="A509" s="10"/>
      <c r="C509" s="10"/>
      <c r="D509" s="10"/>
      <c r="E509" s="50"/>
      <c r="F509" s="50"/>
      <c r="G509" s="19"/>
      <c r="H509" s="10"/>
    </row>
    <row r="510" spans="1:8" x14ac:dyDescent="0.25">
      <c r="A510" s="10"/>
      <c r="C510" s="10"/>
      <c r="D510" s="10"/>
      <c r="E510" s="50"/>
      <c r="F510" s="50"/>
      <c r="G510" s="19"/>
      <c r="H510" s="10"/>
    </row>
    <row r="511" spans="1:8" x14ac:dyDescent="0.25">
      <c r="A511" s="10"/>
      <c r="C511" s="10"/>
      <c r="D511" s="10"/>
      <c r="E511" s="50"/>
      <c r="F511" s="50"/>
      <c r="G511" s="19"/>
      <c r="H511" s="10"/>
    </row>
    <row r="512" spans="1:8" x14ac:dyDescent="0.25">
      <c r="A512" s="10"/>
      <c r="C512" s="10"/>
      <c r="D512" s="10"/>
      <c r="E512" s="50"/>
      <c r="F512" s="50"/>
      <c r="G512" s="19"/>
      <c r="H512" s="10"/>
    </row>
    <row r="513" spans="1:8" x14ac:dyDescent="0.25">
      <c r="A513" s="10"/>
      <c r="C513" s="10"/>
      <c r="D513" s="10"/>
      <c r="E513" s="50"/>
      <c r="F513" s="50"/>
      <c r="G513" s="19"/>
      <c r="H513" s="10"/>
    </row>
    <row r="514" spans="1:8" x14ac:dyDescent="0.25">
      <c r="A514" s="10"/>
      <c r="C514" s="10"/>
      <c r="D514" s="10"/>
      <c r="E514" s="50"/>
      <c r="F514" s="50"/>
      <c r="G514" s="19"/>
      <c r="H514" s="10"/>
    </row>
    <row r="515" spans="1:8" x14ac:dyDescent="0.25">
      <c r="A515" s="10"/>
      <c r="C515" s="10"/>
      <c r="D515" s="10"/>
      <c r="E515" s="50"/>
      <c r="F515" s="50"/>
      <c r="G515" s="19"/>
      <c r="H515" s="10"/>
    </row>
    <row r="516" spans="1:8" x14ac:dyDescent="0.25">
      <c r="A516" s="10"/>
      <c r="C516" s="10"/>
      <c r="D516" s="10"/>
      <c r="E516" s="50"/>
      <c r="F516" s="50"/>
      <c r="G516" s="19"/>
      <c r="H516" s="10"/>
    </row>
    <row r="517" spans="1:8" x14ac:dyDescent="0.25">
      <c r="A517" s="10"/>
      <c r="C517" s="10"/>
      <c r="D517" s="10"/>
      <c r="E517" s="50"/>
      <c r="F517" s="50"/>
      <c r="G517" s="19"/>
      <c r="H517" s="10"/>
    </row>
    <row r="518" spans="1:8" x14ac:dyDescent="0.25">
      <c r="A518" s="10"/>
      <c r="C518" s="10"/>
      <c r="D518" s="10"/>
      <c r="E518" s="50"/>
      <c r="F518" s="50"/>
      <c r="G518" s="19"/>
      <c r="H518" s="10"/>
    </row>
    <row r="519" spans="1:8" x14ac:dyDescent="0.25">
      <c r="A519" s="10"/>
      <c r="C519" s="10"/>
      <c r="D519" s="10"/>
      <c r="E519" s="50"/>
      <c r="F519" s="50"/>
      <c r="G519" s="19"/>
      <c r="H519" s="10"/>
    </row>
    <row r="520" spans="1:8" x14ac:dyDescent="0.25">
      <c r="A520" s="10"/>
      <c r="C520" s="10"/>
      <c r="D520" s="10"/>
      <c r="E520" s="50"/>
      <c r="F520" s="50"/>
      <c r="G520" s="19"/>
      <c r="H520" s="10"/>
    </row>
    <row r="521" spans="1:8" x14ac:dyDescent="0.25">
      <c r="A521" s="10"/>
      <c r="C521" s="10"/>
      <c r="D521" s="10"/>
      <c r="E521" s="50"/>
      <c r="F521" s="50"/>
      <c r="G521" s="19"/>
      <c r="H521" s="10"/>
    </row>
    <row r="522" spans="1:8" x14ac:dyDescent="0.25">
      <c r="A522" s="10"/>
      <c r="C522" s="10"/>
      <c r="D522" s="10"/>
      <c r="E522" s="50"/>
      <c r="F522" s="50"/>
      <c r="G522" s="19"/>
      <c r="H522" s="10"/>
    </row>
    <row r="523" spans="1:8" x14ac:dyDescent="0.25">
      <c r="A523" s="10"/>
      <c r="C523" s="10"/>
      <c r="D523" s="10"/>
      <c r="E523" s="50"/>
      <c r="F523" s="50"/>
      <c r="G523" s="19"/>
      <c r="H523" s="10"/>
    </row>
    <row r="524" spans="1:8" x14ac:dyDescent="0.25">
      <c r="A524" s="10"/>
      <c r="C524" s="10"/>
      <c r="D524" s="10"/>
      <c r="E524" s="50"/>
      <c r="F524" s="50"/>
      <c r="G524" s="19"/>
      <c r="H524" s="10"/>
    </row>
    <row r="525" spans="1:8" x14ac:dyDescent="0.25">
      <c r="A525" s="10"/>
      <c r="C525" s="10"/>
      <c r="D525" s="10"/>
      <c r="E525" s="50"/>
      <c r="F525" s="50"/>
      <c r="G525" s="19"/>
      <c r="H525" s="10"/>
    </row>
    <row r="526" spans="1:8" x14ac:dyDescent="0.25">
      <c r="A526" s="10"/>
      <c r="C526" s="10"/>
      <c r="D526" s="10"/>
      <c r="E526" s="50"/>
      <c r="F526" s="50"/>
      <c r="G526" s="19"/>
      <c r="H526" s="10"/>
    </row>
    <row r="527" spans="1:8" x14ac:dyDescent="0.25">
      <c r="A527" s="10"/>
      <c r="C527" s="10"/>
      <c r="D527" s="10"/>
      <c r="E527" s="50"/>
      <c r="F527" s="50"/>
      <c r="G527" s="19"/>
      <c r="H527" s="10"/>
    </row>
    <row r="528" spans="1:8" x14ac:dyDescent="0.25">
      <c r="A528" s="10"/>
      <c r="C528" s="10"/>
      <c r="D528" s="10"/>
      <c r="E528" s="50"/>
      <c r="F528" s="50"/>
      <c r="G528" s="19"/>
      <c r="H528" s="10"/>
    </row>
    <row r="529" spans="1:8" x14ac:dyDescent="0.25">
      <c r="A529" s="10"/>
      <c r="C529" s="10"/>
      <c r="D529" s="10"/>
      <c r="E529" s="50"/>
      <c r="F529" s="50"/>
      <c r="G529" s="19"/>
      <c r="H529" s="10"/>
    </row>
    <row r="530" spans="1:8" x14ac:dyDescent="0.25">
      <c r="A530" s="10"/>
      <c r="C530" s="10"/>
      <c r="D530" s="10"/>
      <c r="E530" s="50"/>
      <c r="F530" s="50"/>
      <c r="G530" s="19"/>
      <c r="H530" s="10"/>
    </row>
    <row r="531" spans="1:8" x14ac:dyDescent="0.25">
      <c r="A531" s="10"/>
      <c r="C531" s="10"/>
      <c r="D531" s="10"/>
      <c r="E531" s="50"/>
      <c r="F531" s="50"/>
      <c r="G531" s="19"/>
      <c r="H531" s="10"/>
    </row>
    <row r="532" spans="1:8" x14ac:dyDescent="0.25">
      <c r="A532" s="10"/>
      <c r="C532" s="10"/>
      <c r="D532" s="10"/>
      <c r="E532" s="50"/>
      <c r="F532" s="50"/>
      <c r="G532" s="19"/>
      <c r="H532" s="10"/>
    </row>
    <row r="533" spans="1:8" x14ac:dyDescent="0.25">
      <c r="A533" s="10"/>
      <c r="C533" s="10"/>
      <c r="D533" s="10"/>
      <c r="E533" s="50"/>
      <c r="F533" s="50"/>
      <c r="G533" s="19"/>
      <c r="H533" s="10"/>
    </row>
    <row r="534" spans="1:8" x14ac:dyDescent="0.25">
      <c r="A534" s="10"/>
      <c r="C534" s="10"/>
      <c r="D534" s="10"/>
      <c r="E534" s="50"/>
      <c r="F534" s="50"/>
      <c r="G534" s="19"/>
      <c r="H534" s="10"/>
    </row>
    <row r="535" spans="1:8" x14ac:dyDescent="0.25">
      <c r="A535" s="10"/>
      <c r="C535" s="10"/>
      <c r="D535" s="10"/>
      <c r="E535" s="50"/>
      <c r="F535" s="50"/>
      <c r="G535" s="19"/>
      <c r="H535" s="10"/>
    </row>
    <row r="536" spans="1:8" x14ac:dyDescent="0.25">
      <c r="A536" s="10"/>
      <c r="C536" s="10"/>
      <c r="D536" s="10"/>
      <c r="E536" s="50"/>
      <c r="F536" s="50"/>
      <c r="G536" s="19"/>
      <c r="H536" s="10"/>
    </row>
    <row r="537" spans="1:8" x14ac:dyDescent="0.25">
      <c r="A537" s="10"/>
      <c r="C537" s="10"/>
      <c r="D537" s="10"/>
      <c r="E537" s="50"/>
      <c r="F537" s="50"/>
      <c r="G537" s="19"/>
      <c r="H537" s="10"/>
    </row>
    <row r="538" spans="1:8" x14ac:dyDescent="0.25">
      <c r="A538" s="10"/>
      <c r="C538" s="10"/>
      <c r="D538" s="10"/>
      <c r="E538" s="50"/>
      <c r="F538" s="50"/>
      <c r="G538" s="19"/>
      <c r="H538" s="10"/>
    </row>
    <row r="539" spans="1:8" x14ac:dyDescent="0.25">
      <c r="A539" s="10"/>
      <c r="C539" s="10"/>
      <c r="D539" s="10"/>
      <c r="E539" s="50"/>
      <c r="F539" s="50"/>
      <c r="G539" s="19"/>
      <c r="H539" s="10"/>
    </row>
    <row r="540" spans="1:8" x14ac:dyDescent="0.25">
      <c r="A540" s="10"/>
      <c r="C540" s="10"/>
      <c r="D540" s="10"/>
      <c r="E540" s="50"/>
      <c r="F540" s="50"/>
      <c r="G540" s="19"/>
      <c r="H540" s="10"/>
    </row>
    <row r="541" spans="1:8" x14ac:dyDescent="0.25">
      <c r="A541" s="10"/>
      <c r="C541" s="10"/>
      <c r="D541" s="10"/>
      <c r="E541" s="50"/>
      <c r="F541" s="50"/>
      <c r="G541" s="19"/>
      <c r="H541" s="10"/>
    </row>
    <row r="542" spans="1:8" x14ac:dyDescent="0.25">
      <c r="A542" s="10"/>
      <c r="C542" s="10"/>
      <c r="D542" s="10"/>
      <c r="E542" s="50"/>
      <c r="F542" s="50"/>
      <c r="G542" s="19"/>
      <c r="H542" s="10"/>
    </row>
    <row r="543" spans="1:8" x14ac:dyDescent="0.25">
      <c r="A543" s="10"/>
      <c r="C543" s="10"/>
      <c r="D543" s="10"/>
      <c r="E543" s="50"/>
      <c r="F543" s="50"/>
      <c r="G543" s="19"/>
      <c r="H543" s="10"/>
    </row>
    <row r="544" spans="1:8" x14ac:dyDescent="0.25">
      <c r="A544" s="10"/>
      <c r="C544" s="10"/>
      <c r="D544" s="10"/>
      <c r="E544" s="50"/>
      <c r="F544" s="50"/>
      <c r="G544" s="19"/>
      <c r="H544" s="10"/>
    </row>
    <row r="545" spans="1:8" x14ac:dyDescent="0.25">
      <c r="A545" s="10"/>
      <c r="C545" s="10"/>
      <c r="D545" s="10"/>
      <c r="E545" s="50"/>
      <c r="F545" s="50"/>
      <c r="G545" s="19"/>
      <c r="H545" s="10"/>
    </row>
    <row r="546" spans="1:8" x14ac:dyDescent="0.25">
      <c r="A546" s="10"/>
      <c r="C546" s="10"/>
      <c r="D546" s="10"/>
      <c r="E546" s="50"/>
      <c r="F546" s="50"/>
      <c r="G546" s="19"/>
      <c r="H546" s="10"/>
    </row>
    <row r="547" spans="1:8" x14ac:dyDescent="0.25">
      <c r="A547" s="10"/>
      <c r="C547" s="10"/>
      <c r="D547" s="10"/>
      <c r="E547" s="50"/>
      <c r="F547" s="50"/>
      <c r="G547" s="19"/>
      <c r="H547" s="10"/>
    </row>
    <row r="548" spans="1:8" x14ac:dyDescent="0.25">
      <c r="A548" s="10"/>
      <c r="C548" s="10"/>
      <c r="D548" s="10"/>
      <c r="E548" s="50"/>
      <c r="F548" s="50"/>
      <c r="G548" s="19"/>
      <c r="H548" s="10"/>
    </row>
    <row r="549" spans="1:8" x14ac:dyDescent="0.25">
      <c r="A549" s="10"/>
      <c r="C549" s="10"/>
      <c r="D549" s="10"/>
      <c r="E549" s="50"/>
      <c r="F549" s="50"/>
      <c r="G549" s="19"/>
      <c r="H549" s="10"/>
    </row>
    <row r="550" spans="1:8" x14ac:dyDescent="0.25">
      <c r="A550" s="10"/>
      <c r="C550" s="10"/>
      <c r="D550" s="10"/>
      <c r="E550" s="50"/>
      <c r="F550" s="50"/>
      <c r="G550" s="19"/>
      <c r="H550" s="10"/>
    </row>
    <row r="551" spans="1:8" x14ac:dyDescent="0.25">
      <c r="A551" s="10"/>
      <c r="C551" s="10"/>
      <c r="D551" s="10"/>
      <c r="E551" s="50"/>
      <c r="F551" s="50"/>
      <c r="G551" s="19"/>
      <c r="H551" s="10"/>
    </row>
    <row r="552" spans="1:8" x14ac:dyDescent="0.25">
      <c r="A552" s="10"/>
      <c r="C552" s="10"/>
      <c r="D552" s="10"/>
      <c r="E552" s="50"/>
      <c r="F552" s="50"/>
      <c r="G552" s="19"/>
      <c r="H552" s="10"/>
    </row>
    <row r="553" spans="1:8" x14ac:dyDescent="0.25">
      <c r="A553" s="10"/>
      <c r="C553" s="10"/>
      <c r="D553" s="10"/>
      <c r="E553" s="50"/>
      <c r="F553" s="50"/>
      <c r="G553" s="19"/>
      <c r="H553" s="10"/>
    </row>
    <row r="554" spans="1:8" x14ac:dyDescent="0.25">
      <c r="A554" s="10"/>
      <c r="C554" s="10"/>
      <c r="D554" s="10"/>
      <c r="E554" s="50"/>
      <c r="F554" s="50"/>
      <c r="G554" s="19"/>
      <c r="H554" s="10"/>
    </row>
    <row r="555" spans="1:8" x14ac:dyDescent="0.25">
      <c r="A555" s="10"/>
      <c r="C555" s="10"/>
      <c r="D555" s="10"/>
      <c r="E555" s="50"/>
      <c r="F555" s="50"/>
      <c r="G555" s="19"/>
      <c r="H555" s="10"/>
    </row>
    <row r="556" spans="1:8" x14ac:dyDescent="0.25">
      <c r="A556" s="10"/>
      <c r="C556" s="10"/>
      <c r="D556" s="10"/>
      <c r="E556" s="50"/>
      <c r="F556" s="50"/>
      <c r="G556" s="19"/>
      <c r="H556" s="10"/>
    </row>
    <row r="557" spans="1:8" x14ac:dyDescent="0.25">
      <c r="A557" s="10"/>
      <c r="C557" s="10"/>
      <c r="D557" s="10"/>
      <c r="E557" s="50"/>
      <c r="F557" s="50"/>
      <c r="G557" s="19"/>
      <c r="H557" s="10"/>
    </row>
    <row r="558" spans="1:8" x14ac:dyDescent="0.25">
      <c r="A558" s="10"/>
      <c r="C558" s="10"/>
      <c r="D558" s="10"/>
      <c r="E558" s="50"/>
      <c r="F558" s="50"/>
      <c r="G558" s="19"/>
      <c r="H558" s="10"/>
    </row>
    <row r="559" spans="1:8" x14ac:dyDescent="0.25">
      <c r="A559" s="10"/>
      <c r="C559" s="10"/>
      <c r="D559" s="10"/>
      <c r="E559" s="50"/>
      <c r="F559" s="50"/>
      <c r="G559" s="19"/>
      <c r="H559" s="10"/>
    </row>
    <row r="560" spans="1:8" x14ac:dyDescent="0.25">
      <c r="A560" s="10"/>
      <c r="C560" s="10"/>
      <c r="D560" s="10"/>
      <c r="E560" s="50"/>
      <c r="F560" s="50"/>
      <c r="G560" s="19"/>
      <c r="H560" s="10"/>
    </row>
    <row r="561" spans="1:8" x14ac:dyDescent="0.25">
      <c r="A561" s="10"/>
      <c r="C561" s="10"/>
      <c r="D561" s="10"/>
      <c r="E561" s="50"/>
      <c r="F561" s="50"/>
      <c r="G561" s="19"/>
      <c r="H561" s="10"/>
    </row>
    <row r="562" spans="1:8" x14ac:dyDescent="0.25">
      <c r="A562" s="10"/>
      <c r="C562" s="10"/>
      <c r="D562" s="10"/>
      <c r="E562" s="50"/>
      <c r="F562" s="50"/>
      <c r="G562" s="19"/>
      <c r="H562" s="10"/>
    </row>
    <row r="563" spans="1:8" x14ac:dyDescent="0.25">
      <c r="A563" s="10"/>
      <c r="C563" s="10"/>
      <c r="D563" s="10"/>
      <c r="E563" s="50"/>
      <c r="F563" s="50"/>
      <c r="G563" s="19"/>
      <c r="H563" s="10"/>
    </row>
    <row r="564" spans="1:8" x14ac:dyDescent="0.25">
      <c r="A564" s="10"/>
      <c r="C564" s="10"/>
      <c r="D564" s="10"/>
      <c r="E564" s="50"/>
      <c r="F564" s="50"/>
      <c r="G564" s="19"/>
      <c r="H564" s="10"/>
    </row>
    <row r="565" spans="1:8" x14ac:dyDescent="0.25">
      <c r="A565" s="10"/>
      <c r="C565" s="10"/>
      <c r="D565" s="10"/>
      <c r="E565" s="50"/>
      <c r="F565" s="50"/>
      <c r="G565" s="19"/>
      <c r="H565" s="10"/>
    </row>
    <row r="566" spans="1:8" x14ac:dyDescent="0.25">
      <c r="A566" s="10"/>
      <c r="C566" s="10"/>
      <c r="D566" s="10"/>
      <c r="E566" s="50"/>
      <c r="F566" s="50"/>
      <c r="G566" s="19"/>
      <c r="H566" s="10"/>
    </row>
    <row r="567" spans="1:8" x14ac:dyDescent="0.25">
      <c r="A567" s="10"/>
      <c r="C567" s="10"/>
      <c r="D567" s="10"/>
      <c r="E567" s="50"/>
      <c r="F567" s="50"/>
      <c r="G567" s="19"/>
      <c r="H567" s="10"/>
    </row>
    <row r="568" spans="1:8" x14ac:dyDescent="0.25">
      <c r="A568" s="10"/>
      <c r="C568" s="10"/>
      <c r="D568" s="10"/>
      <c r="E568" s="50"/>
      <c r="F568" s="50"/>
      <c r="G568" s="19"/>
      <c r="H568" s="10"/>
    </row>
    <row r="569" spans="1:8" x14ac:dyDescent="0.25">
      <c r="A569" s="10"/>
      <c r="C569" s="10"/>
      <c r="D569" s="10"/>
      <c r="E569" s="50"/>
      <c r="F569" s="50"/>
      <c r="G569" s="19"/>
      <c r="H569" s="10"/>
    </row>
    <row r="570" spans="1:8" x14ac:dyDescent="0.25">
      <c r="A570" s="10"/>
      <c r="C570" s="10"/>
      <c r="D570" s="10"/>
      <c r="E570" s="50"/>
      <c r="F570" s="50"/>
      <c r="G570" s="19"/>
      <c r="H570" s="10"/>
    </row>
    <row r="571" spans="1:8" x14ac:dyDescent="0.25">
      <c r="A571" s="10"/>
      <c r="C571" s="10"/>
      <c r="D571" s="10"/>
      <c r="E571" s="50"/>
      <c r="F571" s="50"/>
      <c r="G571" s="19"/>
      <c r="H571" s="10"/>
    </row>
    <row r="572" spans="1:8" x14ac:dyDescent="0.25">
      <c r="A572" s="10"/>
      <c r="C572" s="10"/>
      <c r="D572" s="10"/>
      <c r="E572" s="50"/>
      <c r="F572" s="50"/>
      <c r="G572" s="19"/>
      <c r="H572" s="10"/>
    </row>
    <row r="573" spans="1:8" x14ac:dyDescent="0.25">
      <c r="A573" s="10"/>
      <c r="C573" s="10"/>
      <c r="D573" s="10"/>
      <c r="E573" s="50"/>
      <c r="F573" s="50"/>
      <c r="G573" s="19"/>
      <c r="H573" s="10"/>
    </row>
    <row r="574" spans="1:8" x14ac:dyDescent="0.25">
      <c r="A574" s="10"/>
      <c r="C574" s="10"/>
      <c r="D574" s="10"/>
      <c r="E574" s="50"/>
      <c r="F574" s="50"/>
      <c r="G574" s="19"/>
      <c r="H574" s="10"/>
    </row>
  </sheetData>
  <mergeCells count="6">
    <mergeCell ref="M5:M6"/>
    <mergeCell ref="L5:L6"/>
    <mergeCell ref="E5:E6"/>
    <mergeCell ref="G5:G6"/>
    <mergeCell ref="I5:K5"/>
    <mergeCell ref="F5:F6"/>
  </mergeCells>
  <phoneticPr fontId="0" type="noConversion"/>
  <pageMargins left="0.5" right="0.25" top="0.97" bottom="1" header="0.5" footer="0.5"/>
  <pageSetup scale="64" orientation="landscape" r:id="rId1"/>
  <headerFooter alignWithMargins="0">
    <oddHeader>&amp;C&amp;"Times New Roman,Bold"&amp;12Higher Education
Administrative Accountability Report
Special Provisions, Sec. 6
FY2019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6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Example</vt:lpstr>
      <vt:lpstr>Template</vt:lpstr>
      <vt:lpstr>Sheet1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LBB</dc:creator>
  <cp:lastModifiedBy>Moore, Matthew</cp:lastModifiedBy>
  <cp:lastPrinted>2018-12-02T18:53:32Z</cp:lastPrinted>
  <dcterms:created xsi:type="dcterms:W3CDTF">2003-10-29T14:32:46Z</dcterms:created>
  <dcterms:modified xsi:type="dcterms:W3CDTF">2020-12-24T15:03:40Z</dcterms:modified>
</cp:coreProperties>
</file>