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DVVN-MP-NAS\Finance\Home\sheppardjl\cash mgmt files\Cash Mgmt\SRSU Tuition tables\"/>
    </mc:Choice>
  </mc:AlternateContent>
  <xr:revisionPtr revIDLastSave="0" documentId="13_ncr:1_{2316092B-819F-401D-BC56-1CA9ED7C3B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E38" i="1" s="1"/>
  <c r="B37" i="1"/>
  <c r="E37" i="1" s="1"/>
  <c r="L37" i="1" s="1"/>
  <c r="B36" i="1"/>
  <c r="E36" i="1" s="1"/>
  <c r="B35" i="1"/>
  <c r="B34" i="1"/>
  <c r="E34" i="1" s="1"/>
  <c r="L34" i="1" s="1"/>
  <c r="B33" i="1"/>
  <c r="B32" i="1"/>
  <c r="B31" i="1"/>
  <c r="B30" i="1"/>
  <c r="B29" i="1"/>
  <c r="B28" i="1"/>
  <c r="J38" i="1"/>
  <c r="J37" i="1"/>
  <c r="J36" i="1"/>
  <c r="J35" i="1"/>
  <c r="J34" i="1"/>
  <c r="J33" i="1"/>
  <c r="J32" i="1"/>
  <c r="J31" i="1"/>
  <c r="J30" i="1"/>
  <c r="J29" i="1"/>
  <c r="J28" i="1"/>
  <c r="J27" i="1"/>
  <c r="J22" i="1"/>
  <c r="J21" i="1"/>
  <c r="J20" i="1"/>
  <c r="J19" i="1"/>
  <c r="J18" i="1"/>
  <c r="J17" i="1"/>
  <c r="J16" i="1"/>
  <c r="J15" i="1"/>
  <c r="J14" i="1"/>
  <c r="J13" i="1"/>
  <c r="J12" i="1"/>
  <c r="J11" i="1"/>
  <c r="G36" i="1"/>
  <c r="G35" i="1"/>
  <c r="G34" i="1"/>
  <c r="G33" i="1"/>
  <c r="G32" i="1"/>
  <c r="F36" i="1"/>
  <c r="F35" i="1"/>
  <c r="F34" i="1"/>
  <c r="F33" i="1"/>
  <c r="F32" i="1"/>
  <c r="G20" i="1"/>
  <c r="G19" i="1"/>
  <c r="G18" i="1"/>
  <c r="G17" i="1"/>
  <c r="G16" i="1"/>
  <c r="F20" i="1"/>
  <c r="F19" i="1"/>
  <c r="F18" i="1"/>
  <c r="F17" i="1"/>
  <c r="F16" i="1"/>
  <c r="H38" i="1"/>
  <c r="H37" i="1"/>
  <c r="H36" i="1"/>
  <c r="H35" i="1"/>
  <c r="H34" i="1"/>
  <c r="H33" i="1"/>
  <c r="H32" i="1"/>
  <c r="H31" i="1"/>
  <c r="H30" i="1"/>
  <c r="H29" i="1"/>
  <c r="H28" i="1"/>
  <c r="F31" i="1"/>
  <c r="F30" i="1"/>
  <c r="F29" i="1"/>
  <c r="F28" i="1"/>
  <c r="D38" i="1"/>
  <c r="D37" i="1"/>
  <c r="D36" i="1"/>
  <c r="D35" i="1"/>
  <c r="D34" i="1"/>
  <c r="D33" i="1"/>
  <c r="D32" i="1"/>
  <c r="D31" i="1"/>
  <c r="D30" i="1"/>
  <c r="D29" i="1"/>
  <c r="D28" i="1"/>
  <c r="C38" i="1"/>
  <c r="C37" i="1"/>
  <c r="C36" i="1"/>
  <c r="C35" i="1"/>
  <c r="C34" i="1"/>
  <c r="C33" i="1"/>
  <c r="C32" i="1"/>
  <c r="C31" i="1"/>
  <c r="C30" i="1"/>
  <c r="C29" i="1"/>
  <c r="C28" i="1"/>
  <c r="H22" i="1"/>
  <c r="H21" i="1"/>
  <c r="H20" i="1"/>
  <c r="H19" i="1"/>
  <c r="H18" i="1"/>
  <c r="H17" i="1"/>
  <c r="H16" i="1"/>
  <c r="H15" i="1"/>
  <c r="H14" i="1"/>
  <c r="H13" i="1"/>
  <c r="H12" i="1"/>
  <c r="F15" i="1"/>
  <c r="F14" i="1"/>
  <c r="F13" i="1"/>
  <c r="F12" i="1"/>
  <c r="D22" i="1"/>
  <c r="D21" i="1"/>
  <c r="D20" i="1"/>
  <c r="D19" i="1"/>
  <c r="D18" i="1"/>
  <c r="D17" i="1"/>
  <c r="D16" i="1"/>
  <c r="D15" i="1"/>
  <c r="D14" i="1"/>
  <c r="D13" i="1"/>
  <c r="D12" i="1"/>
  <c r="C22" i="1"/>
  <c r="C21" i="1"/>
  <c r="C20" i="1"/>
  <c r="C19" i="1"/>
  <c r="C18" i="1"/>
  <c r="E18" i="1" s="1"/>
  <c r="C17" i="1"/>
  <c r="C16" i="1"/>
  <c r="C15" i="1"/>
  <c r="C14" i="1"/>
  <c r="C13" i="1"/>
  <c r="C12" i="1"/>
  <c r="B22" i="1"/>
  <c r="B21" i="1"/>
  <c r="B20" i="1"/>
  <c r="E20" i="1" s="1"/>
  <c r="B19" i="1"/>
  <c r="B18" i="1"/>
  <c r="B17" i="1"/>
  <c r="E17" i="1" s="1"/>
  <c r="L17" i="1" s="1"/>
  <c r="B16" i="1"/>
  <c r="E16" i="1" s="1"/>
  <c r="B15" i="1"/>
  <c r="B14" i="1"/>
  <c r="E14" i="1" s="1"/>
  <c r="B13" i="1"/>
  <c r="E13" i="1" s="1"/>
  <c r="B12" i="1"/>
  <c r="L38" i="1" l="1"/>
  <c r="L36" i="1"/>
  <c r="L18" i="1"/>
  <c r="L16" i="1"/>
  <c r="L20" i="1"/>
  <c r="E21" i="1"/>
  <c r="L21" i="1" s="1"/>
  <c r="E30" i="1"/>
  <c r="E31" i="1"/>
  <c r="E33" i="1"/>
  <c r="L33" i="1" s="1"/>
  <c r="E19" i="1"/>
  <c r="L19" i="1" s="1"/>
  <c r="E22" i="1"/>
  <c r="L22" i="1" s="1"/>
  <c r="E32" i="1"/>
  <c r="L32" i="1" s="1"/>
  <c r="E12" i="1"/>
  <c r="E28" i="1"/>
  <c r="E15" i="1"/>
  <c r="E35" i="1"/>
  <c r="L35" i="1" s="1"/>
  <c r="E29" i="1"/>
  <c r="D27" i="1"/>
  <c r="D11" i="1"/>
  <c r="H27" i="1" l="1"/>
  <c r="H11" i="1"/>
  <c r="G31" i="1" l="1"/>
  <c r="L31" i="1" s="1"/>
  <c r="G30" i="1"/>
  <c r="L30" i="1" s="1"/>
  <c r="G29" i="1"/>
  <c r="L29" i="1" s="1"/>
  <c r="G28" i="1"/>
  <c r="L28" i="1" s="1"/>
  <c r="G27" i="1"/>
  <c r="F27" i="1"/>
  <c r="C27" i="1"/>
  <c r="E27" i="1" s="1"/>
  <c r="C11" i="1"/>
  <c r="G15" i="1"/>
  <c r="L15" i="1" s="1"/>
  <c r="G14" i="1"/>
  <c r="L14" i="1" s="1"/>
  <c r="G13" i="1"/>
  <c r="L13" i="1" s="1"/>
  <c r="G12" i="1"/>
  <c r="L12" i="1" s="1"/>
  <c r="G11" i="1"/>
  <c r="F11" i="1"/>
  <c r="B11" i="1"/>
  <c r="L27" i="1" l="1"/>
  <c r="E11" i="1"/>
  <c r="L11" i="1" s="1"/>
</calcChain>
</file>

<file path=xl/sharedStrings.xml><?xml version="1.0" encoding="utf-8"?>
<sst xmlns="http://schemas.openxmlformats.org/spreadsheetml/2006/main" count="35" uniqueCount="25">
  <si>
    <t>TUITION AND MANDATORY FEES</t>
  </si>
  <si>
    <t xml:space="preserve"> </t>
  </si>
  <si>
    <t>ALPINE</t>
  </si>
  <si>
    <t>Texas Resident</t>
  </si>
  <si>
    <t>Sem.</t>
  </si>
  <si>
    <t>Tuition ***</t>
  </si>
  <si>
    <t>Graduate</t>
  </si>
  <si>
    <t>Designated</t>
  </si>
  <si>
    <t>Total</t>
  </si>
  <si>
    <t xml:space="preserve">Student </t>
  </si>
  <si>
    <t xml:space="preserve">Recreational </t>
  </si>
  <si>
    <t>Athletic</t>
  </si>
  <si>
    <t xml:space="preserve">Medical </t>
  </si>
  <si>
    <t>Total ***</t>
  </si>
  <si>
    <t>Hours</t>
  </si>
  <si>
    <t>Tuition</t>
  </si>
  <si>
    <t>Service</t>
  </si>
  <si>
    <t>Center</t>
  </si>
  <si>
    <t>Sports</t>
  </si>
  <si>
    <t>Fee</t>
  </si>
  <si>
    <t xml:space="preserve">Service </t>
  </si>
  <si>
    <t>Nonresident &amp; Foreign</t>
  </si>
  <si>
    <t>Institutional</t>
  </si>
  <si>
    <t xml:space="preserve">Tuition </t>
  </si>
  <si>
    <t>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</si>
</sst>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Aptos"/>
      <family val="2"/>
    </font>
    <font>
      <sz val="12"/>
      <color theme="1"/>
      <name val="Aptos"/>
      <family val="2"/>
    </font>
    <font>
      <b/>
      <sz val="12"/>
      <name val="Aptos"/>
      <family val="2"/>
    </font>
    <font>
      <sz val="12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topLeftCell="A12" workbookViewId="0">
      <selection activeCell="E30" sqref="E30"/>
    </sheetView>
  </sheetViews>
  <sheetFormatPr defaultRowHeight="15" x14ac:dyDescent="0.25"/>
  <cols>
    <col min="1" max="1" width="9.28515625" bestFit="1" customWidth="1"/>
    <col min="2" max="2" width="12.140625" bestFit="1" customWidth="1"/>
    <col min="3" max="3" width="10.7109375" customWidth="1"/>
    <col min="4" max="4" width="13" bestFit="1" customWidth="1"/>
    <col min="5" max="5" width="11.7109375" bestFit="1" customWidth="1"/>
    <col min="6" max="7" width="9.28515625" bestFit="1" customWidth="1"/>
    <col min="8" max="8" width="12.85546875" customWidth="1"/>
    <col min="9" max="9" width="14.7109375" bestFit="1" customWidth="1"/>
    <col min="10" max="11" width="9.28515625" bestFit="1" customWidth="1"/>
    <col min="12" max="12" width="11.7109375" bestFit="1" customWidth="1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 t="s">
        <v>1</v>
      </c>
      <c r="H1" s="1"/>
      <c r="I1" s="1"/>
      <c r="J1" s="1"/>
      <c r="K1" s="1"/>
      <c r="L1" s="1"/>
    </row>
    <row r="2" spans="1:12" ht="15.75" x14ac:dyDescent="0.25">
      <c r="A2" s="2" t="s">
        <v>24</v>
      </c>
      <c r="B2" s="1"/>
      <c r="C2" s="1"/>
      <c r="D2" s="1"/>
      <c r="E2" s="1"/>
      <c r="F2" s="1"/>
      <c r="G2" s="3" t="s">
        <v>6</v>
      </c>
      <c r="H2" s="1"/>
      <c r="I2" s="1"/>
      <c r="J2" s="1"/>
      <c r="K2" s="1"/>
      <c r="L2" s="1"/>
    </row>
    <row r="3" spans="1:12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3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x14ac:dyDescent="0.25">
      <c r="A6" s="1"/>
      <c r="B6" s="1"/>
      <c r="C6" s="1"/>
      <c r="D6" s="1"/>
      <c r="E6" s="1"/>
      <c r="F6" s="4"/>
      <c r="G6" s="4"/>
      <c r="H6" s="4"/>
      <c r="I6" s="4"/>
      <c r="J6" s="4"/>
      <c r="K6" s="1"/>
      <c r="L6" s="1"/>
    </row>
    <row r="7" spans="1:12" ht="15.75" x14ac:dyDescent="0.25">
      <c r="A7" s="4" t="s">
        <v>4</v>
      </c>
      <c r="B7" s="5" t="s">
        <v>5</v>
      </c>
      <c r="C7" s="4" t="s">
        <v>6</v>
      </c>
      <c r="D7" s="4" t="s">
        <v>6</v>
      </c>
      <c r="E7" s="6" t="s">
        <v>8</v>
      </c>
      <c r="F7" s="4" t="s">
        <v>9</v>
      </c>
      <c r="G7" s="4" t="s">
        <v>9</v>
      </c>
      <c r="H7" s="4" t="s">
        <v>22</v>
      </c>
      <c r="I7" s="4" t="s">
        <v>10</v>
      </c>
      <c r="J7" s="4" t="s">
        <v>11</v>
      </c>
      <c r="K7" s="4" t="s">
        <v>12</v>
      </c>
      <c r="L7" s="5" t="s">
        <v>13</v>
      </c>
    </row>
    <row r="8" spans="1:12" ht="15.75" x14ac:dyDescent="0.25">
      <c r="A8" s="4" t="s">
        <v>14</v>
      </c>
      <c r="B8" s="1"/>
      <c r="C8" s="4" t="s">
        <v>15</v>
      </c>
      <c r="D8" s="4" t="s">
        <v>7</v>
      </c>
      <c r="E8" s="6" t="s">
        <v>15</v>
      </c>
      <c r="F8" s="4" t="s">
        <v>16</v>
      </c>
      <c r="G8" s="4" t="s">
        <v>17</v>
      </c>
      <c r="H8" s="4" t="s">
        <v>20</v>
      </c>
      <c r="I8" s="4" t="s">
        <v>18</v>
      </c>
      <c r="J8" s="4" t="s">
        <v>19</v>
      </c>
      <c r="K8" s="4" t="s">
        <v>20</v>
      </c>
      <c r="L8" s="1"/>
    </row>
    <row r="9" spans="1:12" ht="15.75" x14ac:dyDescent="0.25">
      <c r="A9" s="1"/>
      <c r="B9" s="1"/>
      <c r="C9" s="1"/>
      <c r="D9" s="4" t="s">
        <v>23</v>
      </c>
      <c r="E9" s="7"/>
      <c r="F9" s="4" t="s">
        <v>19</v>
      </c>
      <c r="G9" s="4" t="s">
        <v>19</v>
      </c>
      <c r="H9" s="4" t="s">
        <v>19</v>
      </c>
      <c r="I9" s="4" t="s">
        <v>19</v>
      </c>
      <c r="J9" s="1"/>
      <c r="K9" s="4" t="s">
        <v>19</v>
      </c>
      <c r="L9" s="1"/>
    </row>
    <row r="10" spans="1:12" ht="15.75" x14ac:dyDescent="0.25">
      <c r="A10" s="1"/>
      <c r="B10" s="1"/>
      <c r="C10" s="1"/>
      <c r="D10" s="1"/>
      <c r="E10" s="7"/>
      <c r="F10" s="1"/>
      <c r="G10" s="1"/>
      <c r="H10" s="1"/>
      <c r="I10" s="1"/>
      <c r="J10" s="1"/>
      <c r="K10" s="1"/>
      <c r="L10" s="1"/>
    </row>
    <row r="11" spans="1:12" ht="15.75" x14ac:dyDescent="0.25">
      <c r="A11" s="1">
        <v>1</v>
      </c>
      <c r="B11" s="1">
        <f t="shared" ref="B11:B22" si="0">SUM(A11*50)</f>
        <v>50</v>
      </c>
      <c r="C11" s="1">
        <f t="shared" ref="C11:C22" si="1">SUM(A11*14)</f>
        <v>14</v>
      </c>
      <c r="D11" s="8">
        <f>SUM(A11*202.17)</f>
        <v>202.17</v>
      </c>
      <c r="E11" s="7">
        <f>SUM(B11:D11)</f>
        <v>266.16999999999996</v>
      </c>
      <c r="F11" s="1">
        <f t="shared" ref="F11:F20" si="2">SUM(A11*22)</f>
        <v>22</v>
      </c>
      <c r="G11" s="1">
        <f t="shared" ref="G11:G20" si="3">SUM(A11*5)</f>
        <v>5</v>
      </c>
      <c r="H11" s="1">
        <f>SUM(A11*50.45)</f>
        <v>50.45</v>
      </c>
      <c r="I11" s="1">
        <v>100</v>
      </c>
      <c r="J11" s="1">
        <f>SUM(A11*11.52)</f>
        <v>11.52</v>
      </c>
      <c r="K11" s="1">
        <v>34</v>
      </c>
      <c r="L11" s="1">
        <f t="shared" ref="L11:L22" si="4">SUM(E11:K11)</f>
        <v>489.13999999999993</v>
      </c>
    </row>
    <row r="12" spans="1:12" ht="15.75" x14ac:dyDescent="0.25">
      <c r="A12" s="1">
        <v>2</v>
      </c>
      <c r="B12" s="1">
        <f t="shared" si="0"/>
        <v>100</v>
      </c>
      <c r="C12" s="1">
        <f t="shared" si="1"/>
        <v>28</v>
      </c>
      <c r="D12" s="8">
        <f t="shared" ref="D12:D22" si="5">SUM(A12*202.17)</f>
        <v>404.34</v>
      </c>
      <c r="E12" s="7">
        <f t="shared" ref="E12:E22" si="6">SUM(B12:D12)</f>
        <v>532.33999999999992</v>
      </c>
      <c r="F12" s="1">
        <f t="shared" si="2"/>
        <v>44</v>
      </c>
      <c r="G12" s="1">
        <f t="shared" si="3"/>
        <v>10</v>
      </c>
      <c r="H12" s="1">
        <f t="shared" ref="H12:H22" si="7">SUM(A12*50.45)</f>
        <v>100.9</v>
      </c>
      <c r="I12" s="1">
        <v>100</v>
      </c>
      <c r="J12" s="1">
        <f t="shared" ref="J12:J22" si="8">SUM(A12*11.52)</f>
        <v>23.04</v>
      </c>
      <c r="K12" s="1">
        <v>34</v>
      </c>
      <c r="L12" s="1">
        <f t="shared" si="4"/>
        <v>844.27999999999986</v>
      </c>
    </row>
    <row r="13" spans="1:12" ht="15.75" x14ac:dyDescent="0.25">
      <c r="A13" s="1">
        <v>3</v>
      </c>
      <c r="B13" s="1">
        <f t="shared" si="0"/>
        <v>150</v>
      </c>
      <c r="C13" s="1">
        <f t="shared" si="1"/>
        <v>42</v>
      </c>
      <c r="D13" s="8">
        <f t="shared" si="5"/>
        <v>606.51</v>
      </c>
      <c r="E13" s="7">
        <f t="shared" si="6"/>
        <v>798.51</v>
      </c>
      <c r="F13" s="1">
        <f t="shared" si="2"/>
        <v>66</v>
      </c>
      <c r="G13" s="1">
        <f t="shared" si="3"/>
        <v>15</v>
      </c>
      <c r="H13" s="1">
        <f t="shared" si="7"/>
        <v>151.35000000000002</v>
      </c>
      <c r="I13" s="1">
        <v>100</v>
      </c>
      <c r="J13" s="1">
        <f t="shared" si="8"/>
        <v>34.56</v>
      </c>
      <c r="K13" s="1">
        <v>34</v>
      </c>
      <c r="L13" s="1">
        <f t="shared" si="4"/>
        <v>1199.42</v>
      </c>
    </row>
    <row r="14" spans="1:12" ht="15.75" x14ac:dyDescent="0.25">
      <c r="A14" s="1">
        <v>4</v>
      </c>
      <c r="B14" s="1">
        <f t="shared" si="0"/>
        <v>200</v>
      </c>
      <c r="C14" s="1">
        <f t="shared" si="1"/>
        <v>56</v>
      </c>
      <c r="D14" s="8">
        <f t="shared" si="5"/>
        <v>808.68</v>
      </c>
      <c r="E14" s="7">
        <f t="shared" si="6"/>
        <v>1064.6799999999998</v>
      </c>
      <c r="F14" s="1">
        <f t="shared" si="2"/>
        <v>88</v>
      </c>
      <c r="G14" s="1">
        <f t="shared" si="3"/>
        <v>20</v>
      </c>
      <c r="H14" s="1">
        <f t="shared" si="7"/>
        <v>201.8</v>
      </c>
      <c r="I14" s="1">
        <v>100</v>
      </c>
      <c r="J14" s="1">
        <f t="shared" si="8"/>
        <v>46.08</v>
      </c>
      <c r="K14" s="1">
        <v>34</v>
      </c>
      <c r="L14" s="1">
        <f t="shared" si="4"/>
        <v>1554.5599999999997</v>
      </c>
    </row>
    <row r="15" spans="1:12" ht="15.75" x14ac:dyDescent="0.25">
      <c r="A15" s="1">
        <v>5</v>
      </c>
      <c r="B15" s="1">
        <f t="shared" si="0"/>
        <v>250</v>
      </c>
      <c r="C15" s="1">
        <f t="shared" si="1"/>
        <v>70</v>
      </c>
      <c r="D15" s="8">
        <f t="shared" si="5"/>
        <v>1010.8499999999999</v>
      </c>
      <c r="E15" s="7">
        <f t="shared" si="6"/>
        <v>1330.85</v>
      </c>
      <c r="F15" s="1">
        <f t="shared" si="2"/>
        <v>110</v>
      </c>
      <c r="G15" s="1">
        <f t="shared" si="3"/>
        <v>25</v>
      </c>
      <c r="H15" s="1">
        <f t="shared" si="7"/>
        <v>252.25</v>
      </c>
      <c r="I15" s="1">
        <v>100</v>
      </c>
      <c r="J15" s="1">
        <f t="shared" si="8"/>
        <v>57.599999999999994</v>
      </c>
      <c r="K15" s="1">
        <v>34</v>
      </c>
      <c r="L15" s="1">
        <f t="shared" si="4"/>
        <v>1909.6999999999998</v>
      </c>
    </row>
    <row r="16" spans="1:12" ht="15.75" x14ac:dyDescent="0.25">
      <c r="A16" s="1">
        <v>6</v>
      </c>
      <c r="B16" s="1">
        <f t="shared" si="0"/>
        <v>300</v>
      </c>
      <c r="C16" s="1">
        <f t="shared" si="1"/>
        <v>84</v>
      </c>
      <c r="D16" s="8">
        <f t="shared" si="5"/>
        <v>1213.02</v>
      </c>
      <c r="E16" s="7">
        <f t="shared" si="6"/>
        <v>1597.02</v>
      </c>
      <c r="F16" s="1">
        <f t="shared" si="2"/>
        <v>132</v>
      </c>
      <c r="G16" s="1">
        <f t="shared" si="3"/>
        <v>30</v>
      </c>
      <c r="H16" s="1">
        <f t="shared" si="7"/>
        <v>302.70000000000005</v>
      </c>
      <c r="I16" s="1">
        <v>100</v>
      </c>
      <c r="J16" s="1">
        <f t="shared" si="8"/>
        <v>69.12</v>
      </c>
      <c r="K16" s="1">
        <v>34</v>
      </c>
      <c r="L16" s="1">
        <f t="shared" si="4"/>
        <v>2264.84</v>
      </c>
    </row>
    <row r="17" spans="1:12" ht="15.75" x14ac:dyDescent="0.25">
      <c r="A17" s="1">
        <v>7</v>
      </c>
      <c r="B17" s="1">
        <f t="shared" si="0"/>
        <v>350</v>
      </c>
      <c r="C17" s="1">
        <f t="shared" si="1"/>
        <v>98</v>
      </c>
      <c r="D17" s="8">
        <f t="shared" si="5"/>
        <v>1415.1899999999998</v>
      </c>
      <c r="E17" s="7">
        <f t="shared" si="6"/>
        <v>1863.1899999999998</v>
      </c>
      <c r="F17" s="1">
        <f t="shared" si="2"/>
        <v>154</v>
      </c>
      <c r="G17" s="1">
        <f t="shared" si="3"/>
        <v>35</v>
      </c>
      <c r="H17" s="1">
        <f t="shared" si="7"/>
        <v>353.15000000000003</v>
      </c>
      <c r="I17" s="1">
        <v>100</v>
      </c>
      <c r="J17" s="1">
        <f t="shared" si="8"/>
        <v>80.64</v>
      </c>
      <c r="K17" s="1">
        <v>34</v>
      </c>
      <c r="L17" s="1">
        <f t="shared" si="4"/>
        <v>2619.9799999999996</v>
      </c>
    </row>
    <row r="18" spans="1:12" ht="15.75" x14ac:dyDescent="0.25">
      <c r="A18" s="1">
        <v>8</v>
      </c>
      <c r="B18" s="1">
        <f t="shared" si="0"/>
        <v>400</v>
      </c>
      <c r="C18" s="1">
        <f t="shared" si="1"/>
        <v>112</v>
      </c>
      <c r="D18" s="8">
        <f t="shared" si="5"/>
        <v>1617.36</v>
      </c>
      <c r="E18" s="7">
        <f t="shared" si="6"/>
        <v>2129.3599999999997</v>
      </c>
      <c r="F18" s="1">
        <f t="shared" si="2"/>
        <v>176</v>
      </c>
      <c r="G18" s="1">
        <f t="shared" si="3"/>
        <v>40</v>
      </c>
      <c r="H18" s="1">
        <f t="shared" si="7"/>
        <v>403.6</v>
      </c>
      <c r="I18" s="1">
        <v>100</v>
      </c>
      <c r="J18" s="1">
        <f t="shared" si="8"/>
        <v>92.16</v>
      </c>
      <c r="K18" s="1">
        <v>34</v>
      </c>
      <c r="L18" s="1">
        <f t="shared" si="4"/>
        <v>2975.1199999999994</v>
      </c>
    </row>
    <row r="19" spans="1:12" ht="15.75" x14ac:dyDescent="0.25">
      <c r="A19" s="1">
        <v>9</v>
      </c>
      <c r="B19" s="1">
        <f t="shared" si="0"/>
        <v>450</v>
      </c>
      <c r="C19" s="1">
        <f t="shared" si="1"/>
        <v>126</v>
      </c>
      <c r="D19" s="8">
        <f t="shared" si="5"/>
        <v>1819.53</v>
      </c>
      <c r="E19" s="7">
        <f t="shared" si="6"/>
        <v>2395.5299999999997</v>
      </c>
      <c r="F19" s="1">
        <f t="shared" si="2"/>
        <v>198</v>
      </c>
      <c r="G19" s="1">
        <f t="shared" si="3"/>
        <v>45</v>
      </c>
      <c r="H19" s="1">
        <f t="shared" si="7"/>
        <v>454.05</v>
      </c>
      <c r="I19" s="1">
        <v>100</v>
      </c>
      <c r="J19" s="1">
        <f t="shared" si="8"/>
        <v>103.67999999999999</v>
      </c>
      <c r="K19" s="1">
        <v>34</v>
      </c>
      <c r="L19" s="1">
        <f t="shared" si="4"/>
        <v>3330.2599999999998</v>
      </c>
    </row>
    <row r="20" spans="1:12" ht="15.75" x14ac:dyDescent="0.25">
      <c r="A20" s="1">
        <v>10</v>
      </c>
      <c r="B20" s="1">
        <f t="shared" si="0"/>
        <v>500</v>
      </c>
      <c r="C20" s="1">
        <f t="shared" si="1"/>
        <v>140</v>
      </c>
      <c r="D20" s="8">
        <f t="shared" si="5"/>
        <v>2021.6999999999998</v>
      </c>
      <c r="E20" s="7">
        <f t="shared" si="6"/>
        <v>2661.7</v>
      </c>
      <c r="F20" s="1">
        <f t="shared" si="2"/>
        <v>220</v>
      </c>
      <c r="G20" s="1">
        <f t="shared" si="3"/>
        <v>50</v>
      </c>
      <c r="H20" s="1">
        <f t="shared" si="7"/>
        <v>504.5</v>
      </c>
      <c r="I20" s="1">
        <v>100</v>
      </c>
      <c r="J20" s="1">
        <f t="shared" si="8"/>
        <v>115.19999999999999</v>
      </c>
      <c r="K20" s="1">
        <v>34</v>
      </c>
      <c r="L20" s="1">
        <f t="shared" si="4"/>
        <v>3685.3999999999996</v>
      </c>
    </row>
    <row r="21" spans="1:12" ht="15.75" x14ac:dyDescent="0.25">
      <c r="A21" s="1">
        <v>11</v>
      </c>
      <c r="B21" s="1">
        <f t="shared" si="0"/>
        <v>550</v>
      </c>
      <c r="C21" s="1">
        <f t="shared" si="1"/>
        <v>154</v>
      </c>
      <c r="D21" s="8">
        <f t="shared" si="5"/>
        <v>2223.87</v>
      </c>
      <c r="E21" s="7">
        <f t="shared" si="6"/>
        <v>2927.87</v>
      </c>
      <c r="F21" s="1">
        <v>238</v>
      </c>
      <c r="G21" s="1">
        <v>50</v>
      </c>
      <c r="H21" s="1">
        <f t="shared" si="7"/>
        <v>554.95000000000005</v>
      </c>
      <c r="I21" s="1">
        <v>100</v>
      </c>
      <c r="J21" s="1">
        <f t="shared" si="8"/>
        <v>126.72</v>
      </c>
      <c r="K21" s="1">
        <v>34</v>
      </c>
      <c r="L21" s="1">
        <f t="shared" si="4"/>
        <v>4031.5399999999995</v>
      </c>
    </row>
    <row r="22" spans="1:12" ht="15.75" x14ac:dyDescent="0.25">
      <c r="A22" s="1">
        <v>12</v>
      </c>
      <c r="B22" s="1">
        <f t="shared" si="0"/>
        <v>600</v>
      </c>
      <c r="C22" s="1">
        <f t="shared" si="1"/>
        <v>168</v>
      </c>
      <c r="D22" s="8">
        <f t="shared" si="5"/>
        <v>2426.04</v>
      </c>
      <c r="E22" s="7">
        <f t="shared" si="6"/>
        <v>3194.04</v>
      </c>
      <c r="F22" s="1">
        <v>238</v>
      </c>
      <c r="G22" s="1">
        <v>50</v>
      </c>
      <c r="H22" s="1">
        <f t="shared" si="7"/>
        <v>605.40000000000009</v>
      </c>
      <c r="I22" s="1">
        <v>100</v>
      </c>
      <c r="J22" s="1">
        <f t="shared" si="8"/>
        <v>138.24</v>
      </c>
      <c r="K22" s="1">
        <v>34</v>
      </c>
      <c r="L22" s="1">
        <f t="shared" si="4"/>
        <v>4359.68</v>
      </c>
    </row>
    <row r="23" spans="1:1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4"/>
      <c r="K24" s="1"/>
      <c r="L24" s="1"/>
    </row>
    <row r="25" spans="1:12" ht="15.75" x14ac:dyDescent="0.25">
      <c r="A25" s="3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x14ac:dyDescent="0.25">
      <c r="A27" s="1">
        <v>1</v>
      </c>
      <c r="B27" s="1">
        <v>455</v>
      </c>
      <c r="C27" s="1">
        <f t="shared" ref="C27:C38" si="9">SUM(A27*14)</f>
        <v>14</v>
      </c>
      <c r="D27" s="8">
        <f>SUM(A27*202.17)</f>
        <v>202.17</v>
      </c>
      <c r="E27" s="7">
        <f>SUM(B27:D27)</f>
        <v>671.17</v>
      </c>
      <c r="F27" s="1">
        <f t="shared" ref="F27:F36" si="10">SUM(A27*22)</f>
        <v>22</v>
      </c>
      <c r="G27" s="1">
        <f t="shared" ref="G27:G36" si="11">SUM(A27*5)</f>
        <v>5</v>
      </c>
      <c r="H27" s="1">
        <f t="shared" ref="H27:H38" si="12">SUM(A27*50.45)</f>
        <v>50.45</v>
      </c>
      <c r="I27" s="1">
        <v>100</v>
      </c>
      <c r="J27" s="1">
        <f t="shared" ref="J27:J38" si="13">SUM(A27*11.52)</f>
        <v>11.52</v>
      </c>
      <c r="K27" s="1">
        <v>34</v>
      </c>
      <c r="L27" s="1">
        <f t="shared" ref="L27:L38" si="14">SUM(E27:K27)</f>
        <v>894.14</v>
      </c>
    </row>
    <row r="28" spans="1:12" ht="15.75" x14ac:dyDescent="0.25">
      <c r="A28" s="1">
        <v>2</v>
      </c>
      <c r="B28" s="1">
        <f>+$B$27*A28</f>
        <v>910</v>
      </c>
      <c r="C28" s="1">
        <f t="shared" si="9"/>
        <v>28</v>
      </c>
      <c r="D28" s="8">
        <f t="shared" ref="D28:D38" si="15">SUM(A28*202.17)</f>
        <v>404.34</v>
      </c>
      <c r="E28" s="7">
        <f t="shared" ref="E28:E38" si="16">SUM(B28:D28)</f>
        <v>1342.34</v>
      </c>
      <c r="F28" s="1">
        <f t="shared" si="10"/>
        <v>44</v>
      </c>
      <c r="G28" s="1">
        <f t="shared" si="11"/>
        <v>10</v>
      </c>
      <c r="H28" s="1">
        <f t="shared" si="12"/>
        <v>100.9</v>
      </c>
      <c r="I28" s="1">
        <v>100</v>
      </c>
      <c r="J28" s="1">
        <f t="shared" si="13"/>
        <v>23.04</v>
      </c>
      <c r="K28" s="1">
        <v>34</v>
      </c>
      <c r="L28" s="1">
        <f t="shared" si="14"/>
        <v>1654.28</v>
      </c>
    </row>
    <row r="29" spans="1:12" ht="15.75" x14ac:dyDescent="0.25">
      <c r="A29" s="1">
        <v>3</v>
      </c>
      <c r="B29" s="1">
        <f t="shared" ref="B29:B38" si="17">+$B$27*A29</f>
        <v>1365</v>
      </c>
      <c r="C29" s="1">
        <f t="shared" si="9"/>
        <v>42</v>
      </c>
      <c r="D29" s="8">
        <f t="shared" si="15"/>
        <v>606.51</v>
      </c>
      <c r="E29" s="7">
        <f t="shared" si="16"/>
        <v>2013.51</v>
      </c>
      <c r="F29" s="1">
        <f t="shared" si="10"/>
        <v>66</v>
      </c>
      <c r="G29" s="1">
        <f t="shared" si="11"/>
        <v>15</v>
      </c>
      <c r="H29" s="1">
        <f t="shared" si="12"/>
        <v>151.35000000000002</v>
      </c>
      <c r="I29" s="1">
        <v>100</v>
      </c>
      <c r="J29" s="1">
        <f t="shared" si="13"/>
        <v>34.56</v>
      </c>
      <c r="K29" s="1">
        <v>34</v>
      </c>
      <c r="L29" s="1">
        <f t="shared" si="14"/>
        <v>2414.42</v>
      </c>
    </row>
    <row r="30" spans="1:12" ht="15.75" x14ac:dyDescent="0.25">
      <c r="A30" s="1">
        <v>4</v>
      </c>
      <c r="B30" s="1">
        <f t="shared" si="17"/>
        <v>1820</v>
      </c>
      <c r="C30" s="1">
        <f t="shared" si="9"/>
        <v>56</v>
      </c>
      <c r="D30" s="8">
        <f t="shared" si="15"/>
        <v>808.68</v>
      </c>
      <c r="E30" s="7">
        <f t="shared" si="16"/>
        <v>2684.68</v>
      </c>
      <c r="F30" s="1">
        <f t="shared" si="10"/>
        <v>88</v>
      </c>
      <c r="G30" s="1">
        <f t="shared" si="11"/>
        <v>20</v>
      </c>
      <c r="H30" s="1">
        <f t="shared" si="12"/>
        <v>201.8</v>
      </c>
      <c r="I30" s="1">
        <v>100</v>
      </c>
      <c r="J30" s="1">
        <f t="shared" si="13"/>
        <v>46.08</v>
      </c>
      <c r="K30" s="1">
        <v>34</v>
      </c>
      <c r="L30" s="1">
        <f t="shared" si="14"/>
        <v>3174.56</v>
      </c>
    </row>
    <row r="31" spans="1:12" ht="15.75" x14ac:dyDescent="0.25">
      <c r="A31" s="1">
        <v>5</v>
      </c>
      <c r="B31" s="1">
        <f t="shared" si="17"/>
        <v>2275</v>
      </c>
      <c r="C31" s="1">
        <f t="shared" si="9"/>
        <v>70</v>
      </c>
      <c r="D31" s="8">
        <f t="shared" si="15"/>
        <v>1010.8499999999999</v>
      </c>
      <c r="E31" s="7">
        <f t="shared" si="16"/>
        <v>3355.85</v>
      </c>
      <c r="F31" s="1">
        <f t="shared" si="10"/>
        <v>110</v>
      </c>
      <c r="G31" s="1">
        <f t="shared" si="11"/>
        <v>25</v>
      </c>
      <c r="H31" s="1">
        <f t="shared" si="12"/>
        <v>252.25</v>
      </c>
      <c r="I31" s="1">
        <v>100</v>
      </c>
      <c r="J31" s="1">
        <f t="shared" si="13"/>
        <v>57.599999999999994</v>
      </c>
      <c r="K31" s="1">
        <v>34</v>
      </c>
      <c r="L31" s="1">
        <f t="shared" si="14"/>
        <v>3934.7</v>
      </c>
    </row>
    <row r="32" spans="1:12" ht="15.75" x14ac:dyDescent="0.25">
      <c r="A32" s="1">
        <v>6</v>
      </c>
      <c r="B32" s="1">
        <f t="shared" si="17"/>
        <v>2730</v>
      </c>
      <c r="C32" s="1">
        <f t="shared" si="9"/>
        <v>84</v>
      </c>
      <c r="D32" s="8">
        <f t="shared" si="15"/>
        <v>1213.02</v>
      </c>
      <c r="E32" s="7">
        <f t="shared" si="16"/>
        <v>4027.02</v>
      </c>
      <c r="F32" s="1">
        <f t="shared" si="10"/>
        <v>132</v>
      </c>
      <c r="G32" s="1">
        <f t="shared" si="11"/>
        <v>30</v>
      </c>
      <c r="H32" s="1">
        <f t="shared" si="12"/>
        <v>302.70000000000005</v>
      </c>
      <c r="I32" s="1">
        <v>100</v>
      </c>
      <c r="J32" s="1">
        <f t="shared" si="13"/>
        <v>69.12</v>
      </c>
      <c r="K32" s="1">
        <v>34</v>
      </c>
      <c r="L32" s="1">
        <f t="shared" si="14"/>
        <v>4694.84</v>
      </c>
    </row>
    <row r="33" spans="1:12" ht="15.75" x14ac:dyDescent="0.25">
      <c r="A33" s="1">
        <v>7</v>
      </c>
      <c r="B33" s="1">
        <f t="shared" si="17"/>
        <v>3185</v>
      </c>
      <c r="C33" s="1">
        <f t="shared" si="9"/>
        <v>98</v>
      </c>
      <c r="D33" s="8">
        <f t="shared" si="15"/>
        <v>1415.1899999999998</v>
      </c>
      <c r="E33" s="7">
        <f t="shared" si="16"/>
        <v>4698.1899999999996</v>
      </c>
      <c r="F33" s="1">
        <f t="shared" si="10"/>
        <v>154</v>
      </c>
      <c r="G33" s="1">
        <f t="shared" si="11"/>
        <v>35</v>
      </c>
      <c r="H33" s="1">
        <f t="shared" si="12"/>
        <v>353.15000000000003</v>
      </c>
      <c r="I33" s="1">
        <v>100</v>
      </c>
      <c r="J33" s="1">
        <f t="shared" si="13"/>
        <v>80.64</v>
      </c>
      <c r="K33" s="1">
        <v>34</v>
      </c>
      <c r="L33" s="1">
        <f t="shared" si="14"/>
        <v>5454.98</v>
      </c>
    </row>
    <row r="34" spans="1:12" ht="15.75" x14ac:dyDescent="0.25">
      <c r="A34" s="1">
        <v>8</v>
      </c>
      <c r="B34" s="1">
        <f t="shared" si="17"/>
        <v>3640</v>
      </c>
      <c r="C34" s="1">
        <f t="shared" si="9"/>
        <v>112</v>
      </c>
      <c r="D34" s="8">
        <f t="shared" si="15"/>
        <v>1617.36</v>
      </c>
      <c r="E34" s="7">
        <f t="shared" si="16"/>
        <v>5369.36</v>
      </c>
      <c r="F34" s="1">
        <f t="shared" si="10"/>
        <v>176</v>
      </c>
      <c r="G34" s="1">
        <f t="shared" si="11"/>
        <v>40</v>
      </c>
      <c r="H34" s="1">
        <f t="shared" si="12"/>
        <v>403.6</v>
      </c>
      <c r="I34" s="1">
        <v>100</v>
      </c>
      <c r="J34" s="1">
        <f t="shared" si="13"/>
        <v>92.16</v>
      </c>
      <c r="K34" s="1">
        <v>34</v>
      </c>
      <c r="L34" s="1">
        <f t="shared" si="14"/>
        <v>6215.12</v>
      </c>
    </row>
    <row r="35" spans="1:12" ht="15.75" x14ac:dyDescent="0.25">
      <c r="A35" s="1">
        <v>9</v>
      </c>
      <c r="B35" s="1">
        <f t="shared" si="17"/>
        <v>4095</v>
      </c>
      <c r="C35" s="1">
        <f t="shared" si="9"/>
        <v>126</v>
      </c>
      <c r="D35" s="8">
        <f t="shared" si="15"/>
        <v>1819.53</v>
      </c>
      <c r="E35" s="7">
        <f t="shared" si="16"/>
        <v>6040.53</v>
      </c>
      <c r="F35" s="1">
        <f t="shared" si="10"/>
        <v>198</v>
      </c>
      <c r="G35" s="1">
        <f t="shared" si="11"/>
        <v>45</v>
      </c>
      <c r="H35" s="1">
        <f t="shared" si="12"/>
        <v>454.05</v>
      </c>
      <c r="I35" s="1">
        <v>100</v>
      </c>
      <c r="J35" s="1">
        <f t="shared" si="13"/>
        <v>103.67999999999999</v>
      </c>
      <c r="K35" s="1">
        <v>34</v>
      </c>
      <c r="L35" s="1">
        <f t="shared" si="14"/>
        <v>6975.26</v>
      </c>
    </row>
    <row r="36" spans="1:12" ht="15.75" x14ac:dyDescent="0.25">
      <c r="A36" s="1">
        <v>10</v>
      </c>
      <c r="B36" s="1">
        <f t="shared" si="17"/>
        <v>4550</v>
      </c>
      <c r="C36" s="1">
        <f t="shared" si="9"/>
        <v>140</v>
      </c>
      <c r="D36" s="8">
        <f t="shared" si="15"/>
        <v>2021.6999999999998</v>
      </c>
      <c r="E36" s="7">
        <f t="shared" si="16"/>
        <v>6711.7</v>
      </c>
      <c r="F36" s="1">
        <f t="shared" si="10"/>
        <v>220</v>
      </c>
      <c r="G36" s="1">
        <f t="shared" si="11"/>
        <v>50</v>
      </c>
      <c r="H36" s="1">
        <f t="shared" si="12"/>
        <v>504.5</v>
      </c>
      <c r="I36" s="1">
        <v>100</v>
      </c>
      <c r="J36" s="1">
        <f t="shared" si="13"/>
        <v>115.19999999999999</v>
      </c>
      <c r="K36" s="1">
        <v>34</v>
      </c>
      <c r="L36" s="1">
        <f t="shared" si="14"/>
        <v>7735.4</v>
      </c>
    </row>
    <row r="37" spans="1:12" ht="15.75" x14ac:dyDescent="0.25">
      <c r="A37" s="1">
        <v>11</v>
      </c>
      <c r="B37" s="1">
        <f t="shared" si="17"/>
        <v>5005</v>
      </c>
      <c r="C37" s="1">
        <f t="shared" si="9"/>
        <v>154</v>
      </c>
      <c r="D37" s="8">
        <f t="shared" si="15"/>
        <v>2223.87</v>
      </c>
      <c r="E37" s="7">
        <f t="shared" si="16"/>
        <v>7382.87</v>
      </c>
      <c r="F37" s="1">
        <v>238</v>
      </c>
      <c r="G37" s="1">
        <v>50</v>
      </c>
      <c r="H37" s="1">
        <f t="shared" si="12"/>
        <v>554.95000000000005</v>
      </c>
      <c r="I37" s="1">
        <v>100</v>
      </c>
      <c r="J37" s="1">
        <f t="shared" si="13"/>
        <v>126.72</v>
      </c>
      <c r="K37" s="1">
        <v>34</v>
      </c>
      <c r="L37" s="1">
        <f t="shared" si="14"/>
        <v>8486.5399999999991</v>
      </c>
    </row>
    <row r="38" spans="1:12" ht="15.75" x14ac:dyDescent="0.25">
      <c r="A38" s="1">
        <v>12</v>
      </c>
      <c r="B38" s="1">
        <f t="shared" si="17"/>
        <v>5460</v>
      </c>
      <c r="C38" s="1">
        <f t="shared" si="9"/>
        <v>168</v>
      </c>
      <c r="D38" s="8">
        <f t="shared" si="15"/>
        <v>2426.04</v>
      </c>
      <c r="E38" s="7">
        <f t="shared" si="16"/>
        <v>8054.04</v>
      </c>
      <c r="F38" s="1">
        <v>238</v>
      </c>
      <c r="G38" s="1">
        <v>50</v>
      </c>
      <c r="H38" s="1">
        <f t="shared" si="12"/>
        <v>605.40000000000009</v>
      </c>
      <c r="I38" s="1">
        <v>100</v>
      </c>
      <c r="J38" s="1">
        <f t="shared" si="13"/>
        <v>138.24</v>
      </c>
      <c r="K38" s="1">
        <v>34</v>
      </c>
      <c r="L38" s="1">
        <f t="shared" si="14"/>
        <v>9219.68</v>
      </c>
    </row>
  </sheetData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2" ma:contentTypeDescription="Create a new document." ma:contentTypeScope="" ma:versionID="2ad6f246c4bf962e07b8b309df961180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9fff623fa5bab291a02b6b0b0a448a87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D19D8-E5CE-4550-9A42-C9788DF60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DD0DDA-B09F-4B12-996C-60EE00C05D3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ea7d806-a05f-4ab8-88e7-eb50557203a1"/>
    <ds:schemaRef ds:uri="ac40a0a4-21e6-4a72-aab6-1910223e1206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8C85E1-A950-4AAD-83F0-00710CA468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Terrie</dc:creator>
  <cp:lastModifiedBy>Joanna L. Sheppard</cp:lastModifiedBy>
  <cp:lastPrinted>2024-03-28T20:23:48Z</cp:lastPrinted>
  <dcterms:created xsi:type="dcterms:W3CDTF">2021-03-08T18:15:08Z</dcterms:created>
  <dcterms:modified xsi:type="dcterms:W3CDTF">2026-03-27T21:04:12Z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